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FDL - intern\Vergaben\L 183 2026 CW - Betreibung GDB\Vergabeunterlagen\"/>
    </mc:Choice>
  </mc:AlternateContent>
  <xr:revisionPtr revIDLastSave="0" documentId="13_ncr:1_{DBACB418-E753-4A60-8415-689513F89617}" xr6:coauthVersionLast="36" xr6:coauthVersionMax="36" xr10:uidLastSave="{00000000-0000-0000-0000-000000000000}"/>
  <bookViews>
    <workbookView xWindow="120" yWindow="105" windowWidth="24915" windowHeight="13620" xr2:uid="{00000000-000D-0000-FFFF-FFFF00000000}"/>
  </bookViews>
  <sheets>
    <sheet name="GU Gadebusch" sheetId="6" r:id="rId1"/>
    <sheet name="Berechung Personaleinsatz" sheetId="7" r:id="rId2"/>
  </sheets>
  <calcPr calcId="191029"/>
</workbook>
</file>

<file path=xl/calcChain.xml><?xml version="1.0" encoding="utf-8"?>
<calcChain xmlns="http://schemas.openxmlformats.org/spreadsheetml/2006/main">
  <c r="H16" i="6" l="1"/>
  <c r="H15" i="6"/>
  <c r="H14" i="6"/>
  <c r="H13" i="6"/>
  <c r="H12" i="6"/>
  <c r="H11" i="6"/>
  <c r="H10" i="6"/>
  <c r="H9" i="6"/>
  <c r="H8" i="6"/>
  <c r="H7" i="6"/>
  <c r="Q66" i="7"/>
  <c r="Q59" i="7"/>
  <c r="Q52" i="7"/>
  <c r="Q45" i="7"/>
  <c r="Q38" i="7"/>
  <c r="Q10" i="7"/>
  <c r="E17" i="7"/>
  <c r="B69" i="7"/>
  <c r="B62" i="7"/>
  <c r="B55" i="7"/>
  <c r="B48" i="7"/>
  <c r="B41" i="7"/>
  <c r="B34" i="7"/>
  <c r="B27" i="7"/>
  <c r="B20" i="7"/>
  <c r="B13" i="7"/>
  <c r="B6" i="7"/>
  <c r="E66" i="7"/>
  <c r="I66" i="7" s="1"/>
  <c r="M66" i="7" s="1"/>
  <c r="E59" i="7"/>
  <c r="I59" i="7" s="1"/>
  <c r="M59" i="7" s="1"/>
  <c r="E52" i="7"/>
  <c r="I52" i="7" s="1"/>
  <c r="M52" i="7" s="1"/>
  <c r="E45" i="7"/>
  <c r="I45" i="7" s="1"/>
  <c r="M45" i="7" s="1"/>
  <c r="E38" i="7"/>
  <c r="I38" i="7" s="1"/>
  <c r="M38" i="7" s="1"/>
  <c r="E31" i="7"/>
  <c r="I31" i="7" s="1"/>
  <c r="M31" i="7" s="1"/>
  <c r="Q31" i="7" s="1"/>
  <c r="E24" i="7"/>
  <c r="I24" i="7" s="1"/>
  <c r="M24" i="7" s="1"/>
  <c r="Q24" i="7" s="1"/>
  <c r="I17" i="7"/>
  <c r="M17" i="7" s="1"/>
  <c r="Q17" i="7" s="1"/>
  <c r="E10" i="7"/>
  <c r="I10" i="7" s="1"/>
  <c r="M10" i="7" s="1"/>
  <c r="E3" i="7"/>
  <c r="I3" i="7" s="1"/>
  <c r="M3" i="7" s="1"/>
  <c r="Q3" i="7" s="1"/>
  <c r="E8" i="6"/>
  <c r="E9" i="6"/>
  <c r="E10" i="6"/>
  <c r="E11" i="6"/>
  <c r="E12" i="6"/>
  <c r="E13" i="6"/>
  <c r="E14" i="6"/>
  <c r="E15" i="6"/>
  <c r="E16" i="6"/>
  <c r="E7" i="6"/>
  <c r="G7" i="6" l="1"/>
  <c r="P8" i="6" l="1"/>
  <c r="P9" i="6"/>
  <c r="P10" i="6"/>
  <c r="P11" i="6"/>
  <c r="P12" i="6"/>
  <c r="P13" i="6"/>
  <c r="P14" i="6"/>
  <c r="P15" i="6"/>
  <c r="P16" i="6"/>
  <c r="P7" i="6"/>
  <c r="M8" i="6"/>
  <c r="M9" i="6"/>
  <c r="M10" i="6"/>
  <c r="M11" i="6"/>
  <c r="M12" i="6"/>
  <c r="M13" i="6"/>
  <c r="M14" i="6"/>
  <c r="M15" i="6"/>
  <c r="M16" i="6"/>
  <c r="G9" i="6"/>
  <c r="G10" i="6"/>
  <c r="G11" i="6"/>
  <c r="G12" i="6"/>
  <c r="G13" i="6"/>
  <c r="G14" i="6"/>
  <c r="G15" i="6"/>
  <c r="G16" i="6"/>
  <c r="G8" i="6"/>
  <c r="M7" i="6"/>
  <c r="J7" i="6"/>
  <c r="J9" i="6" l="1"/>
  <c r="Q9" i="6" s="1"/>
  <c r="J12" i="6"/>
  <c r="J14" i="6"/>
  <c r="Q14" i="6" s="1"/>
  <c r="J8" i="6"/>
  <c r="D9" i="6"/>
  <c r="D10" i="6"/>
  <c r="D11" i="6"/>
  <c r="D12" i="6"/>
  <c r="D13" i="6"/>
  <c r="D14" i="6"/>
  <c r="D15" i="6"/>
  <c r="D16" i="6"/>
  <c r="D8" i="6"/>
  <c r="D7" i="6"/>
  <c r="J13" i="6" l="1"/>
  <c r="Q13" i="6" s="1"/>
  <c r="J11" i="6"/>
  <c r="Q11" i="6" s="1"/>
  <c r="J10" i="6"/>
  <c r="Q10" i="6" s="1"/>
  <c r="J15" i="6"/>
  <c r="Q15" i="6" s="1"/>
  <c r="J16" i="6"/>
  <c r="Q16" i="6" s="1"/>
  <c r="Q8" i="6"/>
  <c r="Q7" i="6"/>
  <c r="Q12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Möller, Hartmut</author>
  </authors>
  <commentList>
    <comment ref="C5" authorId="0" shapeId="0" xr:uid="{6D5F7579-D648-4996-948D-D6C210FC8A6C}">
      <text>
        <r>
          <rPr>
            <b/>
            <sz val="9"/>
            <color indexed="81"/>
            <rFont val="Tahoma"/>
            <family val="2"/>
          </rPr>
          <t>Möller, Hartmut:</t>
        </r>
        <r>
          <rPr>
            <sz val="9"/>
            <color indexed="81"/>
            <rFont val="Tahoma"/>
            <family val="2"/>
          </rPr>
          <t xml:space="preserve">
laut Angebot</t>
        </r>
      </text>
    </comment>
  </commentList>
</comments>
</file>

<file path=xl/sharedStrings.xml><?xml version="1.0" encoding="utf-8"?>
<sst xmlns="http://schemas.openxmlformats.org/spreadsheetml/2006/main" count="220" uniqueCount="67">
  <si>
    <t>Firma</t>
  </si>
  <si>
    <t>Gewichtung</t>
  </si>
  <si>
    <t>Gesamt-punkte</t>
  </si>
  <si>
    <t>Wertungs-punkte</t>
  </si>
  <si>
    <t>Platzierung</t>
  </si>
  <si>
    <t>Auswertung</t>
  </si>
  <si>
    <t>Wertungsmatrix Ausschreibung Betreibung Landkreis Nordwestmecklenburg</t>
  </si>
  <si>
    <t>Angebot / Monat</t>
  </si>
  <si>
    <t>Wertung Preis</t>
  </si>
  <si>
    <t>Punkte</t>
  </si>
  <si>
    <t>Summe</t>
  </si>
  <si>
    <t>Wertung Trägererfahrung</t>
  </si>
  <si>
    <t>Wertung Sprachkompetenz</t>
  </si>
  <si>
    <t>Jahre Erfahrung</t>
  </si>
  <si>
    <t>bis 2 Jahre</t>
  </si>
  <si>
    <t>bis 4 Jahre</t>
  </si>
  <si>
    <t>bis 6 Jahre</t>
  </si>
  <si>
    <t>bis 8 Jahre</t>
  </si>
  <si>
    <t>bis 10 Jahre</t>
  </si>
  <si>
    <t>mehr als 10 Jahre</t>
  </si>
  <si>
    <t>Ermittlung Wertung Trägererfahrung</t>
  </si>
  <si>
    <t>Anzahl Fremdsprachen</t>
  </si>
  <si>
    <t>1 Fremdsprache</t>
  </si>
  <si>
    <t>2 Fremdsprachen</t>
  </si>
  <si>
    <t>3 Fremdsprachen</t>
  </si>
  <si>
    <t>4 Fremdsprachen</t>
  </si>
  <si>
    <t>Ermittlung Sprachkompetenz</t>
  </si>
  <si>
    <t xml:space="preserve"> 5 Fremdsprachen</t>
  </si>
  <si>
    <t>mind. 6 Fremdsprachen</t>
  </si>
  <si>
    <t>GU Gadebusch</t>
  </si>
  <si>
    <t>Jahressumme</t>
  </si>
  <si>
    <t>günstigster Angebotspreis (Monat) :</t>
  </si>
  <si>
    <t>Funktion</t>
  </si>
  <si>
    <t>Sozialarbeiter</t>
  </si>
  <si>
    <t>Sozialpädagoge</t>
  </si>
  <si>
    <t>Betreuungskraft</t>
  </si>
  <si>
    <t>Gesamt</t>
  </si>
  <si>
    <t>Firma  1</t>
  </si>
  <si>
    <t>Firma  2</t>
  </si>
  <si>
    <t>Firma 3</t>
  </si>
  <si>
    <t>Firma  4</t>
  </si>
  <si>
    <t>Firma  5</t>
  </si>
  <si>
    <t>Firma  6</t>
  </si>
  <si>
    <t>Firma 7</t>
  </si>
  <si>
    <t>Firma  8</t>
  </si>
  <si>
    <t>Firma 9</t>
  </si>
  <si>
    <t>Firma 10</t>
  </si>
  <si>
    <t>Einsatzstunden/Tag</t>
  </si>
  <si>
    <t>Stunden</t>
  </si>
  <si>
    <t>Einsatzstunden je Tag</t>
  </si>
  <si>
    <t>=</t>
  </si>
  <si>
    <t>X</t>
  </si>
  <si>
    <t>%</t>
  </si>
  <si>
    <t>Fachkräfteanteil</t>
  </si>
  <si>
    <t>Sozialarbeiter und Sozialpädagogen</t>
  </si>
  <si>
    <t>≥ 90 %</t>
  </si>
  <si>
    <t>Wertung Personaleinsatz</t>
  </si>
  <si>
    <t xml:space="preserve">Anteil </t>
  </si>
  <si>
    <t>≥ 80 %</t>
  </si>
  <si>
    <t>≥ 70 %</t>
  </si>
  <si>
    <t>≥ 60 %</t>
  </si>
  <si>
    <t>≥ 50 %</t>
  </si>
  <si>
    <t>≥ 40 %</t>
  </si>
  <si>
    <t>≥ 20 %</t>
  </si>
  <si>
    <t>≥ 30 %</t>
  </si>
  <si>
    <t>≥ 10 %</t>
  </si>
  <si>
    <t>&lt; 10 %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</si>
</sst>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0" fillId="4" borderId="3" xfId="0" applyFill="1" applyBorder="1" applyAlignment="1" applyProtection="1">
      <alignment horizontal="center" vertical="center"/>
    </xf>
    <xf numFmtId="0" fontId="0" fillId="11" borderId="0" xfId="0" applyFill="1"/>
    <xf numFmtId="0" fontId="0" fillId="5" borderId="28" xfId="0" applyFill="1" applyBorder="1" applyAlignment="1" applyProtection="1">
      <alignment horizontal="center" vertical="center"/>
      <protection locked="0"/>
    </xf>
    <xf numFmtId="0" fontId="0" fillId="5" borderId="17" xfId="0" applyFill="1" applyBorder="1" applyAlignment="1" applyProtection="1">
      <alignment horizontal="center" vertical="center"/>
      <protection locked="0"/>
    </xf>
    <xf numFmtId="0" fontId="0" fillId="5" borderId="20" xfId="0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 vertical="center"/>
    </xf>
    <xf numFmtId="0" fontId="0" fillId="11" borderId="0" xfId="0" applyFill="1" applyProtection="1"/>
    <xf numFmtId="0" fontId="0" fillId="11" borderId="0" xfId="0" applyFill="1" applyAlignment="1" applyProtection="1">
      <alignment horizontal="center"/>
    </xf>
    <xf numFmtId="0" fontId="0" fillId="0" borderId="0" xfId="0" applyProtection="1"/>
    <xf numFmtId="0" fontId="0" fillId="6" borderId="30" xfId="0" applyFill="1" applyBorder="1" applyAlignment="1" applyProtection="1">
      <alignment horizontal="center" vertical="center" wrapText="1"/>
    </xf>
    <xf numFmtId="0" fontId="0" fillId="6" borderId="29" xfId="0" applyFill="1" applyBorder="1" applyAlignment="1" applyProtection="1">
      <alignment horizontal="center" vertical="center" wrapText="1"/>
    </xf>
    <xf numFmtId="164" fontId="0" fillId="2" borderId="26" xfId="0" applyNumberFormat="1" applyFill="1" applyBorder="1" applyAlignment="1" applyProtection="1">
      <alignment horizontal="center" vertical="center"/>
    </xf>
    <xf numFmtId="9" fontId="0" fillId="2" borderId="26" xfId="0" applyNumberFormat="1" applyFill="1" applyBorder="1" applyAlignment="1" applyProtection="1">
      <alignment horizontal="center" vertical="center"/>
    </xf>
    <xf numFmtId="1" fontId="0" fillId="9" borderId="28" xfId="0" applyNumberFormat="1" applyFill="1" applyBorder="1" applyAlignment="1" applyProtection="1">
      <alignment horizontal="center" vertical="center"/>
    </xf>
    <xf numFmtId="1" fontId="0" fillId="14" borderId="26" xfId="0" applyNumberFormat="1" applyFill="1" applyBorder="1" applyAlignment="1" applyProtection="1">
      <alignment horizontal="center" vertical="center"/>
    </xf>
    <xf numFmtId="10" fontId="0" fillId="14" borderId="26" xfId="0" applyNumberFormat="1" applyFill="1" applyBorder="1" applyAlignment="1" applyProtection="1">
      <alignment horizontal="center" vertical="center"/>
    </xf>
    <xf numFmtId="9" fontId="0" fillId="3" borderId="26" xfId="0" applyNumberFormat="1" applyFill="1" applyBorder="1" applyAlignment="1" applyProtection="1">
      <alignment horizontal="center" vertical="center"/>
    </xf>
    <xf numFmtId="0" fontId="0" fillId="9" borderId="28" xfId="0" applyFill="1" applyBorder="1" applyAlignment="1" applyProtection="1">
      <alignment horizontal="center" vertical="center"/>
    </xf>
    <xf numFmtId="9" fontId="0" fillId="10" borderId="26" xfId="0" applyNumberFormat="1" applyFill="1" applyBorder="1" applyAlignment="1" applyProtection="1">
      <alignment horizontal="center"/>
    </xf>
    <xf numFmtId="1" fontId="0" fillId="5" borderId="27" xfId="0" applyNumberFormat="1" applyFill="1" applyBorder="1" applyAlignment="1" applyProtection="1">
      <alignment horizontal="center" vertical="center"/>
    </xf>
    <xf numFmtId="164" fontId="0" fillId="2" borderId="12" xfId="0" applyNumberFormat="1" applyFill="1" applyBorder="1" applyAlignment="1" applyProtection="1">
      <alignment horizontal="center" vertical="center"/>
    </xf>
    <xf numFmtId="9" fontId="0" fillId="2" borderId="12" xfId="0" applyNumberFormat="1" applyFill="1" applyBorder="1" applyAlignment="1" applyProtection="1">
      <alignment horizontal="center" vertical="center"/>
    </xf>
    <xf numFmtId="1" fontId="0" fillId="14" borderId="12" xfId="0" applyNumberFormat="1" applyFill="1" applyBorder="1" applyAlignment="1" applyProtection="1">
      <alignment horizontal="center" vertical="center"/>
    </xf>
    <xf numFmtId="10" fontId="0" fillId="14" borderId="12" xfId="0" applyNumberFormat="1" applyFill="1" applyBorder="1" applyAlignment="1" applyProtection="1">
      <alignment horizontal="center" vertical="center"/>
    </xf>
    <xf numFmtId="9" fontId="0" fillId="3" borderId="12" xfId="0" applyNumberFormat="1" applyFill="1" applyBorder="1" applyAlignment="1" applyProtection="1">
      <alignment horizontal="center" vertical="center"/>
    </xf>
    <xf numFmtId="9" fontId="0" fillId="10" borderId="12" xfId="0" applyNumberFormat="1" applyFill="1" applyBorder="1" applyAlignment="1" applyProtection="1">
      <alignment horizontal="center"/>
    </xf>
    <xf numFmtId="1" fontId="0" fillId="5" borderId="16" xfId="0" applyNumberFormat="1" applyFill="1" applyBorder="1" applyAlignment="1" applyProtection="1">
      <alignment horizontal="center" vertical="center"/>
    </xf>
    <xf numFmtId="9" fontId="0" fillId="2" borderId="19" xfId="0" applyNumberFormat="1" applyFill="1" applyBorder="1" applyAlignment="1" applyProtection="1">
      <alignment horizontal="center" vertical="center"/>
    </xf>
    <xf numFmtId="1" fontId="0" fillId="14" borderId="19" xfId="0" applyNumberFormat="1" applyFill="1" applyBorder="1" applyAlignment="1" applyProtection="1">
      <alignment horizontal="center" vertical="center"/>
    </xf>
    <xf numFmtId="10" fontId="0" fillId="14" borderId="19" xfId="0" applyNumberFormat="1" applyFill="1" applyBorder="1" applyAlignment="1" applyProtection="1">
      <alignment horizontal="center" vertical="center"/>
    </xf>
    <xf numFmtId="9" fontId="0" fillId="3" borderId="19" xfId="0" applyNumberFormat="1" applyFill="1" applyBorder="1" applyAlignment="1" applyProtection="1">
      <alignment horizontal="center" vertical="center"/>
    </xf>
    <xf numFmtId="9" fontId="0" fillId="10" borderId="19" xfId="0" applyNumberFormat="1" applyFill="1" applyBorder="1" applyAlignment="1" applyProtection="1">
      <alignment horizontal="center"/>
    </xf>
    <xf numFmtId="1" fontId="0" fillId="5" borderId="18" xfId="0" applyNumberFormat="1" applyFill="1" applyBorder="1" applyAlignment="1" applyProtection="1">
      <alignment horizontal="center" vertical="center"/>
    </xf>
    <xf numFmtId="0" fontId="4" fillId="11" borderId="0" xfId="0" applyFont="1" applyFill="1" applyAlignment="1" applyProtection="1">
      <alignment horizontal="left" vertical="center"/>
    </xf>
    <xf numFmtId="0" fontId="0" fillId="11" borderId="0" xfId="0" applyFill="1" applyAlignment="1" applyProtection="1">
      <alignment horizontal="center" vertical="center"/>
    </xf>
    <xf numFmtId="0" fontId="0" fillId="11" borderId="0" xfId="0" applyFill="1" applyAlignment="1" applyProtection="1">
      <alignment vertical="center"/>
    </xf>
    <xf numFmtId="3" fontId="0" fillId="3" borderId="27" xfId="0" applyNumberFormat="1" applyFill="1" applyBorder="1" applyAlignment="1" applyProtection="1">
      <alignment horizontal="center" vertical="center"/>
      <protection locked="0"/>
    </xf>
    <xf numFmtId="3" fontId="0" fillId="17" borderId="16" xfId="0" applyNumberFormat="1" applyFill="1" applyBorder="1" applyAlignment="1" applyProtection="1">
      <alignment horizontal="center" vertical="center"/>
      <protection locked="0"/>
    </xf>
    <xf numFmtId="3" fontId="0" fillId="3" borderId="16" xfId="0" applyNumberFormat="1" applyFill="1" applyBorder="1" applyAlignment="1" applyProtection="1">
      <alignment horizontal="center" vertical="center"/>
      <protection locked="0"/>
    </xf>
    <xf numFmtId="3" fontId="0" fillId="3" borderId="18" xfId="0" applyNumberFormat="1" applyFill="1" applyBorder="1" applyAlignment="1" applyProtection="1">
      <alignment horizontal="center" vertical="center"/>
      <protection locked="0"/>
    </xf>
    <xf numFmtId="1" fontId="0" fillId="10" borderId="27" xfId="0" applyNumberFormat="1" applyFill="1" applyBorder="1" applyAlignment="1" applyProtection="1">
      <alignment horizontal="center" vertical="center"/>
      <protection locked="0"/>
    </xf>
    <xf numFmtId="1" fontId="0" fillId="18" borderId="16" xfId="0" applyNumberFormat="1" applyFill="1" applyBorder="1" applyAlignment="1" applyProtection="1">
      <alignment horizontal="center" vertical="center"/>
      <protection locked="0"/>
    </xf>
    <xf numFmtId="1" fontId="0" fillId="10" borderId="16" xfId="0" applyNumberFormat="1" applyFill="1" applyBorder="1" applyAlignment="1" applyProtection="1">
      <alignment horizontal="center" vertical="center"/>
      <protection locked="0"/>
    </xf>
    <xf numFmtId="1" fontId="0" fillId="10" borderId="18" xfId="0" applyNumberFormat="1" applyFill="1" applyBorder="1" applyAlignment="1" applyProtection="1">
      <alignment horizontal="center" vertical="center"/>
      <protection locked="0"/>
    </xf>
    <xf numFmtId="164" fontId="0" fillId="2" borderId="27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5" fillId="11" borderId="0" xfId="0" applyFont="1" applyFill="1" applyAlignment="1" applyProtection="1">
      <alignment horizontal="center"/>
    </xf>
    <xf numFmtId="0" fontId="5" fillId="11" borderId="0" xfId="0" applyFont="1" applyFill="1" applyAlignment="1" applyProtection="1">
      <alignment horizontal="center" vertical="center"/>
    </xf>
    <xf numFmtId="0" fontId="0" fillId="13" borderId="22" xfId="0" applyFill="1" applyBorder="1" applyAlignment="1" applyProtection="1">
      <alignment horizontal="center" vertical="center"/>
    </xf>
    <xf numFmtId="0" fontId="0" fillId="13" borderId="31" xfId="0" applyFill="1" applyBorder="1" applyAlignment="1" applyProtection="1">
      <alignment horizontal="center" vertical="center"/>
    </xf>
    <xf numFmtId="0" fontId="0" fillId="13" borderId="32" xfId="0" applyFill="1" applyBorder="1" applyAlignment="1" applyProtection="1">
      <alignment horizontal="center" vertical="center"/>
    </xf>
    <xf numFmtId="0" fontId="0" fillId="18" borderId="13" xfId="0" applyFill="1" applyBorder="1" applyAlignment="1" applyProtection="1">
      <alignment horizontal="center" vertical="center"/>
    </xf>
    <xf numFmtId="0" fontId="0" fillId="18" borderId="16" xfId="0" applyFill="1" applyBorder="1" applyAlignment="1" applyProtection="1">
      <alignment horizontal="center" vertical="center"/>
    </xf>
    <xf numFmtId="0" fontId="0" fillId="10" borderId="18" xfId="0" applyFill="1" applyBorder="1" applyAlignment="1" applyProtection="1">
      <alignment horizontal="center" vertical="center"/>
    </xf>
    <xf numFmtId="0" fontId="4" fillId="11" borderId="0" xfId="0" applyFont="1" applyFill="1" applyAlignment="1" applyProtection="1">
      <alignment horizontal="left" vertical="center"/>
    </xf>
    <xf numFmtId="0" fontId="7" fillId="11" borderId="0" xfId="0" applyFont="1" applyFill="1" applyAlignment="1" applyProtection="1">
      <alignment horizontal="left" vertical="center"/>
    </xf>
    <xf numFmtId="0" fontId="0" fillId="11" borderId="0" xfId="0" applyFill="1" applyAlignment="1" applyProtection="1">
      <alignment horizontal="left" vertical="center"/>
    </xf>
    <xf numFmtId="0" fontId="0" fillId="3" borderId="23" xfId="0" applyFill="1" applyBorder="1" applyAlignment="1" applyProtection="1">
      <alignment horizontal="center" vertical="center"/>
    </xf>
    <xf numFmtId="0" fontId="0" fillId="6" borderId="21" xfId="0" applyNumberFormat="1" applyFill="1" applyBorder="1" applyAlignment="1" applyProtection="1">
      <alignment horizontal="center" vertical="center" wrapText="1"/>
    </xf>
    <xf numFmtId="0" fontId="0" fillId="6" borderId="19" xfId="0" applyNumberFormat="1" applyFill="1" applyBorder="1" applyAlignment="1" applyProtection="1">
      <alignment horizontal="center" vertical="center" wrapText="1"/>
    </xf>
    <xf numFmtId="0" fontId="0" fillId="6" borderId="21" xfId="0" applyFill="1" applyBorder="1" applyAlignment="1" applyProtection="1">
      <alignment horizontal="center" vertical="center" wrapText="1"/>
    </xf>
    <xf numFmtId="0" fontId="0" fillId="6" borderId="19" xfId="0" applyFill="1" applyBorder="1" applyAlignment="1" applyProtection="1">
      <alignment horizontal="center" vertical="center" wrapText="1"/>
    </xf>
    <xf numFmtId="0" fontId="0" fillId="6" borderId="14" xfId="0" applyFill="1" applyBorder="1" applyAlignment="1" applyProtection="1">
      <alignment horizontal="center" vertical="center" wrapText="1"/>
    </xf>
    <xf numFmtId="0" fontId="0" fillId="6" borderId="13" xfId="0" applyFill="1" applyBorder="1" applyAlignment="1" applyProtection="1">
      <alignment horizontal="center" vertical="center" wrapText="1"/>
    </xf>
    <xf numFmtId="0" fontId="0" fillId="6" borderId="18" xfId="0" applyFill="1" applyBorder="1" applyAlignment="1" applyProtection="1">
      <alignment horizontal="center" vertical="center" wrapText="1"/>
    </xf>
    <xf numFmtId="0" fontId="0" fillId="5" borderId="1" xfId="0" applyFill="1" applyBorder="1" applyAlignment="1" applyProtection="1">
      <alignment horizontal="center" vertical="center"/>
    </xf>
    <xf numFmtId="0" fontId="0" fillId="5" borderId="2" xfId="0" applyFill="1" applyBorder="1" applyAlignment="1" applyProtection="1">
      <alignment horizontal="center" vertical="center"/>
    </xf>
    <xf numFmtId="0" fontId="0" fillId="6" borderId="33" xfId="0" applyFill="1" applyBorder="1" applyAlignment="1" applyProtection="1">
      <alignment horizontal="center" vertical="center"/>
    </xf>
    <xf numFmtId="0" fontId="0" fillId="6" borderId="11" xfId="0" applyFill="1" applyBorder="1" applyAlignment="1" applyProtection="1">
      <alignment horizontal="center" vertical="center"/>
    </xf>
    <xf numFmtId="0" fontId="1" fillId="7" borderId="1" xfId="0" applyFont="1" applyFill="1" applyBorder="1" applyAlignment="1" applyProtection="1">
      <alignment horizontal="center" wrapText="1"/>
    </xf>
    <xf numFmtId="0" fontId="1" fillId="7" borderId="5" xfId="0" applyFont="1" applyFill="1" applyBorder="1" applyAlignment="1" applyProtection="1">
      <alignment horizontal="center" wrapText="1"/>
    </xf>
    <xf numFmtId="0" fontId="1" fillId="7" borderId="2" xfId="0" applyFont="1" applyFill="1" applyBorder="1" applyAlignment="1" applyProtection="1">
      <alignment horizontal="center" wrapText="1"/>
    </xf>
    <xf numFmtId="0" fontId="1" fillId="16" borderId="1" xfId="0" applyFont="1" applyFill="1" applyBorder="1" applyAlignment="1" applyProtection="1">
      <alignment horizontal="center" wrapText="1"/>
    </xf>
    <xf numFmtId="0" fontId="1" fillId="16" borderId="5" xfId="0" applyFont="1" applyFill="1" applyBorder="1" applyAlignment="1" applyProtection="1">
      <alignment horizontal="center" wrapText="1"/>
    </xf>
    <xf numFmtId="0" fontId="1" fillId="16" borderId="2" xfId="0" applyFont="1" applyFill="1" applyBorder="1" applyAlignment="1" applyProtection="1">
      <alignment horizontal="center" wrapText="1"/>
    </xf>
    <xf numFmtId="0" fontId="1" fillId="13" borderId="1" xfId="0" applyFont="1" applyFill="1" applyBorder="1" applyAlignment="1" applyProtection="1">
      <alignment horizontal="center" wrapText="1"/>
    </xf>
    <xf numFmtId="0" fontId="1" fillId="13" borderId="5" xfId="0" applyFont="1" applyFill="1" applyBorder="1" applyAlignment="1" applyProtection="1">
      <alignment horizontal="center" wrapText="1"/>
    </xf>
    <xf numFmtId="0" fontId="0" fillId="8" borderId="13" xfId="0" applyFill="1" applyBorder="1" applyAlignment="1" applyProtection="1">
      <alignment horizontal="center" vertical="center" wrapText="1"/>
    </xf>
    <xf numFmtId="0" fontId="0" fillId="8" borderId="18" xfId="0" applyFill="1" applyBorder="1" applyAlignment="1" applyProtection="1">
      <alignment horizontal="center" vertical="center" wrapText="1"/>
    </xf>
    <xf numFmtId="0" fontId="0" fillId="8" borderId="15" xfId="0" applyFill="1" applyBorder="1" applyAlignment="1" applyProtection="1">
      <alignment horizontal="center" vertical="center" wrapText="1"/>
    </xf>
    <xf numFmtId="0" fontId="0" fillId="8" borderId="20" xfId="0" applyFill="1" applyBorder="1" applyAlignment="1" applyProtection="1">
      <alignment horizontal="center" vertical="center" wrapText="1"/>
    </xf>
    <xf numFmtId="0" fontId="0" fillId="4" borderId="11" xfId="0" applyFill="1" applyBorder="1" applyAlignment="1" applyProtection="1">
      <alignment horizontal="center" vertical="center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</xf>
    <xf numFmtId="1" fontId="0" fillId="9" borderId="29" xfId="0" applyNumberFormat="1" applyFill="1" applyBorder="1" applyAlignment="1" applyProtection="1">
      <alignment horizontal="center" vertical="center"/>
    </xf>
    <xf numFmtId="0" fontId="0" fillId="9" borderId="29" xfId="0" applyFill="1" applyBorder="1" applyAlignment="1" applyProtection="1">
      <alignment horizontal="center" vertical="center"/>
    </xf>
    <xf numFmtId="0" fontId="8" fillId="2" borderId="26" xfId="0" applyNumberFormat="1" applyFont="1" applyFill="1" applyBorder="1" applyAlignment="1" applyProtection="1">
      <alignment horizontal="center" vertical="center"/>
    </xf>
    <xf numFmtId="0" fontId="8" fillId="12" borderId="8" xfId="0" applyFont="1" applyFill="1" applyBorder="1"/>
    <xf numFmtId="0" fontId="6" fillId="12" borderId="9" xfId="0" applyFont="1" applyFill="1" applyBorder="1" applyProtection="1"/>
    <xf numFmtId="164" fontId="0" fillId="12" borderId="10" xfId="0" applyNumberFormat="1" applyFill="1" applyBorder="1" applyAlignment="1" applyProtection="1">
      <alignment horizontal="center" vertical="center"/>
    </xf>
    <xf numFmtId="0" fontId="0" fillId="0" borderId="0" xfId="0" applyAlignment="1"/>
    <xf numFmtId="0" fontId="0" fillId="15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15" borderId="0" xfId="0" applyFill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0" fillId="0" borderId="0" xfId="0" applyAlignment="1">
      <alignment horizontal="center" vertical="top"/>
    </xf>
    <xf numFmtId="0" fontId="1" fillId="15" borderId="12" xfId="0" applyFont="1" applyFill="1" applyBorder="1" applyAlignment="1">
      <alignment horizontal="left" vertical="top" wrapText="1"/>
    </xf>
    <xf numFmtId="0" fontId="1" fillId="15" borderId="12" xfId="0" applyFont="1" applyFill="1" applyBorder="1" applyAlignment="1">
      <alignment horizontal="center" vertical="top" wrapText="1"/>
    </xf>
    <xf numFmtId="0" fontId="0" fillId="15" borderId="12" xfId="0" applyFill="1" applyBorder="1" applyAlignment="1">
      <alignment horizontal="left" vertical="top" wrapText="1"/>
    </xf>
    <xf numFmtId="0" fontId="0" fillId="15" borderId="12" xfId="0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center" vertical="top" wrapText="1"/>
    </xf>
    <xf numFmtId="0" fontId="0" fillId="15" borderId="36" xfId="0" applyFill="1" applyBorder="1" applyAlignment="1">
      <alignment horizontal="left" vertical="top"/>
    </xf>
    <xf numFmtId="0" fontId="0" fillId="2" borderId="36" xfId="0" applyFill="1" applyBorder="1" applyAlignment="1">
      <alignment horizontal="left" vertical="top"/>
    </xf>
    <xf numFmtId="2" fontId="0" fillId="15" borderId="0" xfId="0" applyNumberFormat="1" applyFill="1" applyAlignment="1">
      <alignment horizontal="left" vertical="top"/>
    </xf>
    <xf numFmtId="2" fontId="0" fillId="2" borderId="0" xfId="0" applyNumberFormat="1" applyFill="1" applyAlignment="1">
      <alignment horizontal="left" vertical="top"/>
    </xf>
    <xf numFmtId="0" fontId="8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1" fillId="15" borderId="8" xfId="0" applyFont="1" applyFill="1" applyBorder="1" applyAlignment="1" applyProtection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11" borderId="0" xfId="0" applyFill="1" applyAlignment="1" applyProtection="1"/>
    <xf numFmtId="0" fontId="0" fillId="11" borderId="0" xfId="0" applyFill="1" applyAlignment="1"/>
    <xf numFmtId="0" fontId="0" fillId="0" borderId="0" xfId="0" applyFill="1" applyBorder="1" applyAlignment="1" applyProtection="1"/>
    <xf numFmtId="0" fontId="6" fillId="11" borderId="0" xfId="0" applyFont="1" applyFill="1" applyAlignment="1" applyProtection="1">
      <alignment horizontal="left" vertical="top"/>
    </xf>
    <xf numFmtId="0" fontId="0" fillId="11" borderId="0" xfId="0" applyFill="1" applyAlignment="1" applyProtection="1">
      <alignment horizontal="left" vertical="top"/>
    </xf>
    <xf numFmtId="0" fontId="5" fillId="11" borderId="0" xfId="0" applyFont="1" applyFill="1" applyAlignment="1" applyProtection="1">
      <alignment horizontal="left" vertical="top"/>
    </xf>
    <xf numFmtId="0" fontId="0" fillId="17" borderId="13" xfId="0" applyFill="1" applyBorder="1" applyAlignment="1" applyProtection="1">
      <alignment horizontal="center" vertical="top"/>
    </xf>
    <xf numFmtId="0" fontId="0" fillId="17" borderId="16" xfId="0" applyFill="1" applyBorder="1" applyAlignment="1" applyProtection="1">
      <alignment horizontal="center" vertical="top"/>
    </xf>
    <xf numFmtId="0" fontId="0" fillId="17" borderId="18" xfId="0" applyFill="1" applyBorder="1" applyAlignment="1" applyProtection="1">
      <alignment horizontal="center" vertical="top"/>
    </xf>
    <xf numFmtId="0" fontId="0" fillId="17" borderId="25" xfId="0" applyFill="1" applyBorder="1" applyAlignment="1" applyProtection="1">
      <alignment horizontal="center" vertical="top"/>
    </xf>
    <xf numFmtId="0" fontId="0" fillId="17" borderId="4" xfId="0" applyFill="1" applyBorder="1" applyAlignment="1" applyProtection="1">
      <alignment horizontal="center" vertical="top"/>
    </xf>
    <xf numFmtId="0" fontId="0" fillId="17" borderId="38" xfId="0" applyFill="1" applyBorder="1" applyAlignment="1" applyProtection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39" xfId="0" applyBorder="1" applyAlignment="1">
      <alignment horizontal="center" vertical="top"/>
    </xf>
    <xf numFmtId="0" fontId="0" fillId="10" borderId="1" xfId="0" applyFill="1" applyBorder="1" applyAlignment="1" applyProtection="1">
      <alignment horizontal="center" vertical="top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10" borderId="8" xfId="0" applyFill="1" applyBorder="1" applyAlignment="1" applyProtection="1">
      <alignment horizontal="center" vertical="top"/>
    </xf>
    <xf numFmtId="0" fontId="0" fillId="0" borderId="10" xfId="0" applyBorder="1" applyAlignment="1">
      <alignment horizontal="center" vertical="top"/>
    </xf>
    <xf numFmtId="0" fontId="0" fillId="16" borderId="8" xfId="0" applyFill="1" applyBorder="1" applyAlignment="1" applyProtection="1">
      <alignment horizontal="center" vertical="top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8" fillId="15" borderId="1" xfId="0" applyFont="1" applyFill="1" applyBorder="1" applyAlignment="1" applyProtection="1">
      <alignment horizontal="center" vertical="top"/>
    </xf>
    <xf numFmtId="0" fontId="0" fillId="15" borderId="5" xfId="0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0" fontId="8" fillId="15" borderId="43" xfId="0" applyFont="1" applyFill="1" applyBorder="1" applyAlignment="1" applyProtection="1">
      <alignment horizontal="center" vertical="center"/>
    </xf>
    <xf numFmtId="0" fontId="0" fillId="15" borderId="40" xfId="0" applyFill="1" applyBorder="1" applyAlignment="1">
      <alignment horizontal="center"/>
    </xf>
    <xf numFmtId="0" fontId="0" fillId="15" borderId="41" xfId="0" applyFill="1" applyBorder="1" applyAlignment="1">
      <alignment horizontal="center"/>
    </xf>
    <xf numFmtId="0" fontId="0" fillId="15" borderId="42" xfId="0" applyFill="1" applyBorder="1" applyAlignment="1">
      <alignment horizontal="center"/>
    </xf>
    <xf numFmtId="0" fontId="0" fillId="15" borderId="44" xfId="0" applyFill="1" applyBorder="1"/>
    <xf numFmtId="0" fontId="0" fillId="15" borderId="27" xfId="0" applyFill="1" applyBorder="1" applyAlignment="1" applyProtection="1">
      <alignment horizontal="center" vertical="center"/>
    </xf>
    <xf numFmtId="0" fontId="0" fillId="15" borderId="26" xfId="0" applyFill="1" applyBorder="1" applyAlignment="1"/>
    <xf numFmtId="0" fontId="0" fillId="15" borderId="16" xfId="0" applyFill="1" applyBorder="1" applyAlignment="1" applyProtection="1">
      <alignment horizontal="center" vertical="center"/>
    </xf>
    <xf numFmtId="0" fontId="0" fillId="15" borderId="12" xfId="0" applyFill="1" applyBorder="1" applyAlignment="1"/>
    <xf numFmtId="0" fontId="0" fillId="15" borderId="18" xfId="0" applyFill="1" applyBorder="1" applyAlignment="1">
      <alignment horizontal="center" vertical="center"/>
    </xf>
    <xf numFmtId="0" fontId="0" fillId="15" borderId="19" xfId="0" applyFill="1" applyBorder="1" applyAlignment="1"/>
    <xf numFmtId="0" fontId="0" fillId="15" borderId="35" xfId="0" applyFill="1" applyBorder="1" applyAlignment="1"/>
    <xf numFmtId="0" fontId="0" fillId="15" borderId="34" xfId="0" applyFill="1" applyBorder="1" applyAlignment="1"/>
    <xf numFmtId="0" fontId="0" fillId="15" borderId="45" xfId="0" applyFill="1" applyBorder="1" applyAlignment="1"/>
    <xf numFmtId="0" fontId="0" fillId="15" borderId="33" xfId="0" applyFill="1" applyBorder="1" applyAlignment="1" applyProtection="1">
      <alignment horizontal="center" vertical="center"/>
    </xf>
    <xf numFmtId="0" fontId="0" fillId="15" borderId="3" xfId="0" applyFill="1" applyBorder="1" applyAlignment="1" applyProtection="1">
      <alignment horizontal="center"/>
    </xf>
    <xf numFmtId="0" fontId="0" fillId="15" borderId="3" xfId="0" applyFill="1" applyBorder="1" applyAlignment="1" applyProtection="1">
      <alignment horizontal="center" vertical="center"/>
    </xf>
    <xf numFmtId="0" fontId="0" fillId="15" borderId="11" xfId="0" applyFill="1" applyBorder="1" applyAlignment="1" applyProtection="1">
      <alignment horizontal="center" vertical="center"/>
    </xf>
    <xf numFmtId="0" fontId="0" fillId="3" borderId="37" xfId="0" applyFill="1" applyBorder="1" applyAlignment="1" applyProtection="1">
      <alignment horizontal="center" vertical="center"/>
    </xf>
    <xf numFmtId="0" fontId="0" fillId="18" borderId="21" xfId="0" applyFill="1" applyBorder="1" applyAlignment="1" applyProtection="1">
      <alignment horizontal="center" vertical="center"/>
    </xf>
    <xf numFmtId="0" fontId="0" fillId="18" borderId="34" xfId="0" applyFill="1" applyBorder="1" applyAlignment="1" applyProtection="1">
      <alignment horizontal="center" vertical="center"/>
    </xf>
    <xf numFmtId="0" fontId="0" fillId="10" borderId="45" xfId="0" applyFill="1" applyBorder="1" applyAlignment="1" applyProtection="1">
      <alignment horizontal="center" vertical="center"/>
    </xf>
    <xf numFmtId="0" fontId="0" fillId="3" borderId="43" xfId="0" applyFill="1" applyBorder="1" applyAlignment="1" applyProtection="1">
      <alignment horizontal="center" vertical="center"/>
    </xf>
    <xf numFmtId="0" fontId="0" fillId="18" borderId="33" xfId="0" applyFill="1" applyBorder="1" applyAlignment="1" applyProtection="1">
      <alignment horizontal="center" vertical="center"/>
    </xf>
    <xf numFmtId="0" fontId="0" fillId="18" borderId="3" xfId="0" applyFill="1" applyBorder="1" applyAlignment="1" applyProtection="1">
      <alignment horizontal="center" vertical="center"/>
    </xf>
    <xf numFmtId="0" fontId="0" fillId="10" borderId="11" xfId="0" applyFill="1" applyBorder="1" applyAlignment="1" applyProtection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CD5B4"/>
      <color rgb="FFFDE9D9"/>
      <color rgb="FFDA96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0039D-A98D-46B7-BDB1-BE214DEEED0F}">
  <sheetPr>
    <tabColor theme="9" tint="-0.249977111117893"/>
  </sheetPr>
  <dimension ref="A1:AD53"/>
  <sheetViews>
    <sheetView tabSelected="1" topLeftCell="A4" workbookViewId="0">
      <selection activeCell="R23" sqref="R23"/>
    </sheetView>
  </sheetViews>
  <sheetFormatPr baseColWidth="10" defaultRowHeight="15" x14ac:dyDescent="0.25"/>
  <cols>
    <col min="2" max="2" width="5.42578125" customWidth="1"/>
    <col min="3" max="3" width="12.5703125" customWidth="1"/>
    <col min="4" max="4" width="16.5703125" customWidth="1"/>
    <col min="5" max="5" width="13" customWidth="1"/>
    <col min="8" max="8" width="13" customWidth="1"/>
    <col min="9" max="10" width="8.7109375" customWidth="1"/>
    <col min="11" max="11" width="13" customWidth="1"/>
    <col min="12" max="12" width="11.7109375" customWidth="1"/>
    <col min="13" max="13" width="9.7109375" customWidth="1"/>
    <col min="14" max="14" width="13" customWidth="1"/>
    <col min="15" max="15" width="11.28515625" customWidth="1"/>
    <col min="16" max="16" width="11.7109375" customWidth="1"/>
    <col min="17" max="17" width="10.28515625" customWidth="1"/>
    <col min="18" max="18" width="11.85546875" customWidth="1"/>
    <col min="19" max="19" width="12" customWidth="1"/>
  </cols>
  <sheetData>
    <row r="1" spans="1:30" ht="21" x14ac:dyDescent="0.35">
      <c r="A1" s="119"/>
      <c r="C1" s="47"/>
      <c r="D1" s="47"/>
      <c r="E1" s="47"/>
      <c r="F1" s="47"/>
      <c r="G1" s="47"/>
      <c r="H1" s="120" t="s">
        <v>6</v>
      </c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2"/>
      <c r="AC1" s="2"/>
      <c r="AD1" s="2"/>
    </row>
    <row r="2" spans="1:30" ht="21" x14ac:dyDescent="0.25">
      <c r="A2" s="119"/>
      <c r="C2" s="120"/>
      <c r="D2" s="48"/>
      <c r="E2" s="48"/>
      <c r="F2" s="48"/>
      <c r="G2" s="48"/>
      <c r="J2" s="48"/>
      <c r="K2" s="120" t="s">
        <v>29</v>
      </c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2"/>
      <c r="AC2" s="2"/>
      <c r="AD2" s="2"/>
    </row>
    <row r="3" spans="1:30" ht="15.75" thickBot="1" x14ac:dyDescent="0.3">
      <c r="A3" s="7"/>
      <c r="B3" s="7"/>
      <c r="C3" s="7"/>
      <c r="D3" s="7"/>
      <c r="E3" s="7"/>
      <c r="F3" s="7"/>
      <c r="G3" s="7"/>
      <c r="H3" s="8"/>
      <c r="I3" s="8"/>
      <c r="J3" s="8"/>
      <c r="K3" s="8"/>
      <c r="L3" s="8"/>
      <c r="M3" s="8"/>
      <c r="N3" s="8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2"/>
      <c r="AC3" s="2"/>
      <c r="AD3" s="2"/>
    </row>
    <row r="4" spans="1:30" ht="15.75" customHeight="1" thickBot="1" x14ac:dyDescent="0.3">
      <c r="A4" s="7"/>
      <c r="B4" s="9"/>
      <c r="C4" s="70" t="s">
        <v>8</v>
      </c>
      <c r="D4" s="71"/>
      <c r="E4" s="71"/>
      <c r="F4" s="71"/>
      <c r="G4" s="72"/>
      <c r="H4" s="112" t="s">
        <v>56</v>
      </c>
      <c r="I4" s="113"/>
      <c r="J4" s="114"/>
      <c r="K4" s="73" t="s">
        <v>11</v>
      </c>
      <c r="L4" s="74"/>
      <c r="M4" s="75"/>
      <c r="N4" s="76" t="s">
        <v>12</v>
      </c>
      <c r="O4" s="77"/>
      <c r="P4" s="77"/>
      <c r="Q4" s="66" t="s">
        <v>5</v>
      </c>
      <c r="R4" s="67"/>
      <c r="S4" s="7"/>
      <c r="T4" s="7"/>
      <c r="U4" s="7"/>
      <c r="V4" s="7"/>
      <c r="W4" s="7"/>
      <c r="X4" s="7"/>
      <c r="Y4" s="2"/>
      <c r="Z4" s="2"/>
      <c r="AA4" s="2"/>
    </row>
    <row r="5" spans="1:30" ht="15" customHeight="1" x14ac:dyDescent="0.25">
      <c r="A5" s="7"/>
      <c r="B5" s="68" t="s">
        <v>0</v>
      </c>
      <c r="C5" s="64" t="s">
        <v>7</v>
      </c>
      <c r="D5" s="63" t="s">
        <v>30</v>
      </c>
      <c r="E5" s="63" t="s">
        <v>3</v>
      </c>
      <c r="F5" s="61" t="s">
        <v>1</v>
      </c>
      <c r="G5" s="10" t="s">
        <v>10</v>
      </c>
      <c r="H5" s="63" t="s">
        <v>3</v>
      </c>
      <c r="I5" s="61" t="s">
        <v>1</v>
      </c>
      <c r="J5" s="10" t="s">
        <v>10</v>
      </c>
      <c r="K5" s="64" t="s">
        <v>3</v>
      </c>
      <c r="L5" s="61" t="s">
        <v>1</v>
      </c>
      <c r="M5" s="10" t="s">
        <v>10</v>
      </c>
      <c r="N5" s="64" t="s">
        <v>3</v>
      </c>
      <c r="O5" s="59" t="s">
        <v>1</v>
      </c>
      <c r="P5" s="10" t="s">
        <v>10</v>
      </c>
      <c r="Q5" s="78" t="s">
        <v>2</v>
      </c>
      <c r="R5" s="80" t="s">
        <v>4</v>
      </c>
      <c r="S5" s="7"/>
      <c r="T5" s="7"/>
      <c r="U5" s="7"/>
      <c r="V5" s="7"/>
      <c r="W5" s="7"/>
      <c r="X5" s="7"/>
      <c r="Y5" s="2"/>
      <c r="Z5" s="2"/>
      <c r="AA5" s="2"/>
    </row>
    <row r="6" spans="1:30" ht="15.75" thickBot="1" x14ac:dyDescent="0.3">
      <c r="A6" s="7"/>
      <c r="B6" s="69"/>
      <c r="C6" s="65"/>
      <c r="D6" s="62"/>
      <c r="E6" s="62"/>
      <c r="F6" s="62"/>
      <c r="G6" s="11" t="s">
        <v>9</v>
      </c>
      <c r="H6" s="62"/>
      <c r="I6" s="62"/>
      <c r="J6" s="11" t="s">
        <v>9</v>
      </c>
      <c r="K6" s="65"/>
      <c r="L6" s="62"/>
      <c r="M6" s="11" t="s">
        <v>9</v>
      </c>
      <c r="N6" s="65"/>
      <c r="O6" s="60"/>
      <c r="P6" s="11" t="s">
        <v>9</v>
      </c>
      <c r="Q6" s="79"/>
      <c r="R6" s="81"/>
      <c r="S6" s="7"/>
      <c r="T6" s="7"/>
      <c r="U6" s="7"/>
      <c r="V6" s="7"/>
      <c r="W6" s="7"/>
      <c r="X6" s="7"/>
      <c r="Y6" s="2"/>
      <c r="Z6" s="2"/>
      <c r="AA6" s="2"/>
    </row>
    <row r="7" spans="1:30" x14ac:dyDescent="0.25">
      <c r="A7" s="7"/>
      <c r="B7" s="6">
        <v>1</v>
      </c>
      <c r="C7" s="45"/>
      <c r="D7" s="12">
        <f>C7*12</f>
        <v>0</v>
      </c>
      <c r="E7" s="87">
        <f>IFERROR(($E$17/C7*100),0)</f>
        <v>0</v>
      </c>
      <c r="F7" s="13">
        <v>0.5</v>
      </c>
      <c r="G7" s="14">
        <f>E7/100*50</f>
        <v>0</v>
      </c>
      <c r="H7" s="15">
        <f>'Berechung Personaleinsatz'!Q3</f>
        <v>0</v>
      </c>
      <c r="I7" s="16">
        <v>0.3</v>
      </c>
      <c r="J7" s="14">
        <f>H7/100*30</f>
        <v>0</v>
      </c>
      <c r="K7" s="37">
        <v>0</v>
      </c>
      <c r="L7" s="17">
        <v>0.15</v>
      </c>
      <c r="M7" s="18">
        <f>K7/100*15</f>
        <v>0</v>
      </c>
      <c r="N7" s="41">
        <v>0</v>
      </c>
      <c r="O7" s="19">
        <v>0.05</v>
      </c>
      <c r="P7" s="18">
        <f>N7/100*5</f>
        <v>0</v>
      </c>
      <c r="Q7" s="20">
        <f>G7+J7+M7+P7</f>
        <v>0</v>
      </c>
      <c r="R7" s="3"/>
      <c r="S7" s="7"/>
      <c r="T7" s="7"/>
      <c r="U7" s="7"/>
      <c r="V7" s="7"/>
      <c r="W7" s="7"/>
      <c r="X7" s="7"/>
      <c r="Y7" s="2"/>
      <c r="Z7" s="2"/>
      <c r="AA7" s="2"/>
    </row>
    <row r="8" spans="1:30" x14ac:dyDescent="0.25">
      <c r="A8" s="7"/>
      <c r="B8" s="1">
        <v>2</v>
      </c>
      <c r="C8" s="46"/>
      <c r="D8" s="21">
        <f>C8*12</f>
        <v>0</v>
      </c>
      <c r="E8" s="87">
        <f t="shared" ref="E8:E16" si="0">IFERROR(($E$17/C8*100),0)</f>
        <v>0</v>
      </c>
      <c r="F8" s="22">
        <v>0.5</v>
      </c>
      <c r="G8" s="14">
        <f>E8/100*50</f>
        <v>0</v>
      </c>
      <c r="H8" s="23">
        <f>'Berechung Personaleinsatz'!Q10</f>
        <v>0</v>
      </c>
      <c r="I8" s="24">
        <v>0.3</v>
      </c>
      <c r="J8" s="14">
        <f t="shared" ref="J8:J16" si="1">H8/100*30</f>
        <v>0</v>
      </c>
      <c r="K8" s="38">
        <v>0</v>
      </c>
      <c r="L8" s="25">
        <v>0.15</v>
      </c>
      <c r="M8" s="18">
        <f t="shared" ref="M8:M16" si="2">K8/100*15</f>
        <v>0</v>
      </c>
      <c r="N8" s="42">
        <v>0</v>
      </c>
      <c r="O8" s="26">
        <v>0.05</v>
      </c>
      <c r="P8" s="18">
        <f t="shared" ref="P8:P16" si="3">N8/100*5</f>
        <v>0</v>
      </c>
      <c r="Q8" s="27">
        <f>G8+J8+M8+P8</f>
        <v>0</v>
      </c>
      <c r="R8" s="4"/>
      <c r="S8" s="7"/>
      <c r="T8" s="7"/>
      <c r="U8" s="7"/>
      <c r="V8" s="7"/>
      <c r="W8" s="7"/>
      <c r="X8" s="7"/>
      <c r="Y8" s="2"/>
      <c r="Z8" s="2"/>
      <c r="AA8" s="2"/>
    </row>
    <row r="9" spans="1:30" x14ac:dyDescent="0.25">
      <c r="A9" s="7"/>
      <c r="B9" s="1">
        <v>3</v>
      </c>
      <c r="C9" s="46"/>
      <c r="D9" s="21">
        <f t="shared" ref="D9:D16" si="4">C9*12</f>
        <v>0</v>
      </c>
      <c r="E9" s="87">
        <f t="shared" si="0"/>
        <v>0</v>
      </c>
      <c r="F9" s="22">
        <v>0.5</v>
      </c>
      <c r="G9" s="14">
        <f t="shared" ref="G9:G16" si="5">E9/100*50</f>
        <v>0</v>
      </c>
      <c r="H9" s="23">
        <f>'Berechung Personaleinsatz'!Q17</f>
        <v>0</v>
      </c>
      <c r="I9" s="24">
        <v>0.3</v>
      </c>
      <c r="J9" s="14">
        <f t="shared" si="1"/>
        <v>0</v>
      </c>
      <c r="K9" s="39">
        <v>0</v>
      </c>
      <c r="L9" s="25">
        <v>0.15</v>
      </c>
      <c r="M9" s="18">
        <f t="shared" si="2"/>
        <v>0</v>
      </c>
      <c r="N9" s="43">
        <v>0</v>
      </c>
      <c r="O9" s="26">
        <v>0.05</v>
      </c>
      <c r="P9" s="18">
        <f t="shared" si="3"/>
        <v>0</v>
      </c>
      <c r="Q9" s="27">
        <f>G9+J9+M9+P9</f>
        <v>0</v>
      </c>
      <c r="R9" s="4"/>
      <c r="S9" s="7"/>
      <c r="T9" s="7"/>
      <c r="U9" s="7"/>
      <c r="V9" s="7"/>
      <c r="W9" s="7"/>
      <c r="X9" s="7"/>
      <c r="Y9" s="2"/>
      <c r="Z9" s="2"/>
      <c r="AA9" s="2"/>
    </row>
    <row r="10" spans="1:30" x14ac:dyDescent="0.25">
      <c r="A10" s="7"/>
      <c r="B10" s="1">
        <v>4</v>
      </c>
      <c r="C10" s="46"/>
      <c r="D10" s="21">
        <f t="shared" si="4"/>
        <v>0</v>
      </c>
      <c r="E10" s="87">
        <f t="shared" si="0"/>
        <v>0</v>
      </c>
      <c r="F10" s="22">
        <v>0.5</v>
      </c>
      <c r="G10" s="14">
        <f t="shared" si="5"/>
        <v>0</v>
      </c>
      <c r="H10" s="23">
        <f>'Berechung Personaleinsatz'!Q24</f>
        <v>0</v>
      </c>
      <c r="I10" s="24">
        <v>0.3</v>
      </c>
      <c r="J10" s="14">
        <f t="shared" si="1"/>
        <v>0</v>
      </c>
      <c r="K10" s="39">
        <v>0</v>
      </c>
      <c r="L10" s="25">
        <v>0.15</v>
      </c>
      <c r="M10" s="18">
        <f t="shared" si="2"/>
        <v>0</v>
      </c>
      <c r="N10" s="43">
        <v>0</v>
      </c>
      <c r="O10" s="26">
        <v>0.05</v>
      </c>
      <c r="P10" s="18">
        <f t="shared" si="3"/>
        <v>0</v>
      </c>
      <c r="Q10" s="27">
        <f>G10+J10+M10+P10</f>
        <v>0</v>
      </c>
      <c r="R10" s="4"/>
      <c r="S10" s="7"/>
      <c r="T10" s="7"/>
      <c r="U10" s="7"/>
      <c r="V10" s="7"/>
      <c r="W10" s="7"/>
      <c r="X10" s="7"/>
      <c r="Y10" s="2"/>
      <c r="Z10" s="2"/>
      <c r="AA10" s="2"/>
    </row>
    <row r="11" spans="1:30" x14ac:dyDescent="0.25">
      <c r="A11" s="7"/>
      <c r="B11" s="1">
        <v>5</v>
      </c>
      <c r="C11" s="46"/>
      <c r="D11" s="21">
        <f t="shared" si="4"/>
        <v>0</v>
      </c>
      <c r="E11" s="87">
        <f t="shared" si="0"/>
        <v>0</v>
      </c>
      <c r="F11" s="22">
        <v>0.5</v>
      </c>
      <c r="G11" s="14">
        <f t="shared" si="5"/>
        <v>0</v>
      </c>
      <c r="H11" s="23">
        <f>'Berechung Personaleinsatz'!Q31</f>
        <v>0</v>
      </c>
      <c r="I11" s="24">
        <v>0.3</v>
      </c>
      <c r="J11" s="14">
        <f t="shared" si="1"/>
        <v>0</v>
      </c>
      <c r="K11" s="39">
        <v>0</v>
      </c>
      <c r="L11" s="25">
        <v>0.15</v>
      </c>
      <c r="M11" s="18">
        <f t="shared" si="2"/>
        <v>0</v>
      </c>
      <c r="N11" s="43">
        <v>0</v>
      </c>
      <c r="O11" s="26">
        <v>0.05</v>
      </c>
      <c r="P11" s="18">
        <f t="shared" si="3"/>
        <v>0</v>
      </c>
      <c r="Q11" s="27">
        <f>G11+J11+M11+P11</f>
        <v>0</v>
      </c>
      <c r="R11" s="4"/>
      <c r="S11" s="7"/>
      <c r="T11" s="7"/>
      <c r="U11" s="7"/>
      <c r="V11" s="7"/>
      <c r="W11" s="7"/>
      <c r="X11" s="7"/>
      <c r="Y11" s="2"/>
      <c r="Z11" s="2"/>
      <c r="AA11" s="2"/>
    </row>
    <row r="12" spans="1:30" x14ac:dyDescent="0.25">
      <c r="A12" s="7"/>
      <c r="B12" s="1">
        <v>6</v>
      </c>
      <c r="C12" s="46"/>
      <c r="D12" s="21">
        <f t="shared" si="4"/>
        <v>0</v>
      </c>
      <c r="E12" s="87">
        <f t="shared" si="0"/>
        <v>0</v>
      </c>
      <c r="F12" s="22">
        <v>0.5</v>
      </c>
      <c r="G12" s="14">
        <f t="shared" si="5"/>
        <v>0</v>
      </c>
      <c r="H12" s="23">
        <f>'Berechung Personaleinsatz'!Q38</f>
        <v>0</v>
      </c>
      <c r="I12" s="24">
        <v>0.3</v>
      </c>
      <c r="J12" s="14">
        <f t="shared" si="1"/>
        <v>0</v>
      </c>
      <c r="K12" s="39">
        <v>0</v>
      </c>
      <c r="L12" s="25">
        <v>0.15</v>
      </c>
      <c r="M12" s="18">
        <f t="shared" si="2"/>
        <v>0</v>
      </c>
      <c r="N12" s="43">
        <v>0</v>
      </c>
      <c r="O12" s="26">
        <v>0.05</v>
      </c>
      <c r="P12" s="18">
        <f t="shared" si="3"/>
        <v>0</v>
      </c>
      <c r="Q12" s="27">
        <f>G12+J12+M12+P12</f>
        <v>0</v>
      </c>
      <c r="R12" s="4"/>
      <c r="S12" s="7"/>
      <c r="T12" s="7"/>
      <c r="U12" s="7"/>
      <c r="V12" s="7"/>
      <c r="W12" s="7"/>
      <c r="X12" s="7"/>
      <c r="Y12" s="2"/>
      <c r="Z12" s="2"/>
      <c r="AA12" s="2"/>
    </row>
    <row r="13" spans="1:30" x14ac:dyDescent="0.25">
      <c r="A13" s="7"/>
      <c r="B13" s="1">
        <v>7</v>
      </c>
      <c r="C13" s="46"/>
      <c r="D13" s="21">
        <f t="shared" si="4"/>
        <v>0</v>
      </c>
      <c r="E13" s="87">
        <f t="shared" si="0"/>
        <v>0</v>
      </c>
      <c r="F13" s="22">
        <v>0.5</v>
      </c>
      <c r="G13" s="14">
        <f t="shared" si="5"/>
        <v>0</v>
      </c>
      <c r="H13" s="23">
        <f>'Berechung Personaleinsatz'!Q45</f>
        <v>0</v>
      </c>
      <c r="I13" s="24">
        <v>0.3</v>
      </c>
      <c r="J13" s="14">
        <f t="shared" si="1"/>
        <v>0</v>
      </c>
      <c r="K13" s="39">
        <v>0</v>
      </c>
      <c r="L13" s="25">
        <v>0.15</v>
      </c>
      <c r="M13" s="18">
        <f t="shared" si="2"/>
        <v>0</v>
      </c>
      <c r="N13" s="43">
        <v>0</v>
      </c>
      <c r="O13" s="26">
        <v>0.05</v>
      </c>
      <c r="P13" s="18">
        <f t="shared" si="3"/>
        <v>0</v>
      </c>
      <c r="Q13" s="27">
        <f>G13+J13+M13+P13</f>
        <v>0</v>
      </c>
      <c r="R13" s="4"/>
      <c r="S13" s="7"/>
      <c r="T13" s="7"/>
      <c r="U13" s="7"/>
      <c r="V13" s="7"/>
      <c r="W13" s="7"/>
      <c r="X13" s="7"/>
      <c r="Y13" s="2"/>
      <c r="Z13" s="2"/>
      <c r="AA13" s="2"/>
    </row>
    <row r="14" spans="1:30" x14ac:dyDescent="0.25">
      <c r="A14" s="7"/>
      <c r="B14" s="1">
        <v>8</v>
      </c>
      <c r="C14" s="46"/>
      <c r="D14" s="21">
        <f t="shared" si="4"/>
        <v>0</v>
      </c>
      <c r="E14" s="87">
        <f t="shared" si="0"/>
        <v>0</v>
      </c>
      <c r="F14" s="22">
        <v>0.5</v>
      </c>
      <c r="G14" s="14">
        <f t="shared" si="5"/>
        <v>0</v>
      </c>
      <c r="H14" s="23">
        <f>'Berechung Personaleinsatz'!Q52</f>
        <v>0</v>
      </c>
      <c r="I14" s="24">
        <v>0.3</v>
      </c>
      <c r="J14" s="14">
        <f t="shared" si="1"/>
        <v>0</v>
      </c>
      <c r="K14" s="39">
        <v>0</v>
      </c>
      <c r="L14" s="25">
        <v>0.15</v>
      </c>
      <c r="M14" s="18">
        <f t="shared" si="2"/>
        <v>0</v>
      </c>
      <c r="N14" s="43">
        <v>0</v>
      </c>
      <c r="O14" s="26">
        <v>0.05</v>
      </c>
      <c r="P14" s="18">
        <f t="shared" si="3"/>
        <v>0</v>
      </c>
      <c r="Q14" s="27">
        <f>G14+J14+M14+P14</f>
        <v>0</v>
      </c>
      <c r="R14" s="4"/>
      <c r="S14" s="7"/>
      <c r="T14" s="7"/>
      <c r="U14" s="7"/>
      <c r="V14" s="7"/>
      <c r="W14" s="7"/>
      <c r="X14" s="7"/>
      <c r="Y14" s="2"/>
      <c r="Z14" s="2"/>
      <c r="AA14" s="2"/>
    </row>
    <row r="15" spans="1:30" x14ac:dyDescent="0.25">
      <c r="A15" s="7"/>
      <c r="B15" s="1">
        <v>9</v>
      </c>
      <c r="C15" s="46"/>
      <c r="D15" s="21">
        <f t="shared" si="4"/>
        <v>0</v>
      </c>
      <c r="E15" s="87">
        <f t="shared" si="0"/>
        <v>0</v>
      </c>
      <c r="F15" s="22">
        <v>0.5</v>
      </c>
      <c r="G15" s="14">
        <f t="shared" si="5"/>
        <v>0</v>
      </c>
      <c r="H15" s="23">
        <f>'Berechung Personaleinsatz'!Q59</f>
        <v>0</v>
      </c>
      <c r="I15" s="24">
        <v>0.3</v>
      </c>
      <c r="J15" s="14">
        <f t="shared" si="1"/>
        <v>0</v>
      </c>
      <c r="K15" s="39">
        <v>0</v>
      </c>
      <c r="L15" s="25">
        <v>0.15</v>
      </c>
      <c r="M15" s="18">
        <f t="shared" si="2"/>
        <v>0</v>
      </c>
      <c r="N15" s="43">
        <v>0</v>
      </c>
      <c r="O15" s="26">
        <v>0.05</v>
      </c>
      <c r="P15" s="18">
        <f t="shared" si="3"/>
        <v>0</v>
      </c>
      <c r="Q15" s="27">
        <f>G15+J15+M15+P15</f>
        <v>0</v>
      </c>
      <c r="R15" s="4"/>
      <c r="S15" s="7"/>
      <c r="T15" s="7"/>
      <c r="U15" s="7"/>
      <c r="V15" s="7"/>
      <c r="W15" s="7"/>
      <c r="X15" s="7"/>
      <c r="Y15" s="2"/>
      <c r="Z15" s="2"/>
      <c r="AA15" s="2"/>
    </row>
    <row r="16" spans="1:30" ht="15.75" thickBot="1" x14ac:dyDescent="0.3">
      <c r="A16" s="7"/>
      <c r="B16" s="82">
        <v>10</v>
      </c>
      <c r="C16" s="83"/>
      <c r="D16" s="84">
        <f t="shared" si="4"/>
        <v>0</v>
      </c>
      <c r="E16" s="87">
        <f t="shared" si="0"/>
        <v>0</v>
      </c>
      <c r="F16" s="28">
        <v>0.5</v>
      </c>
      <c r="G16" s="85">
        <f t="shared" si="5"/>
        <v>0</v>
      </c>
      <c r="H16" s="29">
        <f>'Berechung Personaleinsatz'!Q66</f>
        <v>0</v>
      </c>
      <c r="I16" s="30">
        <v>0.3</v>
      </c>
      <c r="J16" s="85">
        <f t="shared" si="1"/>
        <v>0</v>
      </c>
      <c r="K16" s="40">
        <v>0</v>
      </c>
      <c r="L16" s="31">
        <v>0.15</v>
      </c>
      <c r="M16" s="86">
        <f t="shared" si="2"/>
        <v>0</v>
      </c>
      <c r="N16" s="44">
        <v>0</v>
      </c>
      <c r="O16" s="32">
        <v>0.05</v>
      </c>
      <c r="P16" s="86">
        <f t="shared" si="3"/>
        <v>0</v>
      </c>
      <c r="Q16" s="33">
        <f>G16+J16+M16+P16</f>
        <v>0</v>
      </c>
      <c r="R16" s="5"/>
      <c r="S16" s="7"/>
      <c r="T16" s="7"/>
      <c r="U16" s="7"/>
      <c r="V16" s="7"/>
      <c r="W16" s="7"/>
      <c r="X16" s="7"/>
      <c r="Y16" s="2"/>
      <c r="Z16" s="2"/>
      <c r="AA16" s="2"/>
    </row>
    <row r="17" spans="1:30" ht="15.75" thickBot="1" x14ac:dyDescent="0.3">
      <c r="A17" s="7"/>
      <c r="B17" s="88" t="s">
        <v>31</v>
      </c>
      <c r="C17" s="89"/>
      <c r="D17" s="89"/>
      <c r="E17" s="90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2"/>
      <c r="AC17" s="2"/>
      <c r="AD17" s="2"/>
    </row>
    <row r="18" spans="1:30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2"/>
      <c r="AC18" s="2"/>
      <c r="AD18" s="2"/>
    </row>
    <row r="19" spans="1:30" x14ac:dyDescent="0.25">
      <c r="A19" s="7"/>
      <c r="B19" s="56"/>
      <c r="C19" s="56"/>
      <c r="D19" s="56"/>
      <c r="E19" s="56"/>
      <c r="F19" s="56"/>
      <c r="G19" s="56"/>
      <c r="H19" s="56"/>
      <c r="I19" s="56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2"/>
      <c r="AC19" s="2"/>
      <c r="AD19" s="2"/>
    </row>
    <row r="20" spans="1:30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57"/>
      <c r="T20" s="57"/>
      <c r="U20" s="57"/>
      <c r="V20" s="7"/>
      <c r="W20" s="7"/>
      <c r="X20" s="7"/>
      <c r="Y20" s="7"/>
      <c r="Z20" s="7"/>
      <c r="AA20" s="7"/>
      <c r="AB20" s="2"/>
      <c r="AC20" s="2"/>
      <c r="AD20" s="2"/>
    </row>
    <row r="21" spans="1:30" ht="15.75" thickBot="1" x14ac:dyDescent="0.3">
      <c r="A21" s="7"/>
      <c r="B21" s="7"/>
      <c r="C21" s="55"/>
      <c r="D21" s="55"/>
      <c r="E21" s="34"/>
      <c r="F21" s="34"/>
      <c r="G21" s="34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2"/>
      <c r="AC21" s="2"/>
      <c r="AD21" s="2"/>
    </row>
    <row r="22" spans="1:30" ht="15.75" thickBot="1" x14ac:dyDescent="0.3">
      <c r="A22" s="7"/>
      <c r="B22" s="110"/>
      <c r="C22" s="140" t="s">
        <v>57</v>
      </c>
      <c r="D22" s="141"/>
      <c r="E22" s="142"/>
      <c r="F22" s="143" t="s">
        <v>9</v>
      </c>
      <c r="G22" s="110"/>
      <c r="H22" s="137" t="s">
        <v>20</v>
      </c>
      <c r="I22" s="138"/>
      <c r="J22" s="138"/>
      <c r="K22" s="139"/>
      <c r="L22" s="7"/>
      <c r="M22" s="49" t="s">
        <v>26</v>
      </c>
      <c r="N22" s="50"/>
      <c r="O22" s="51"/>
      <c r="P22" s="35"/>
      <c r="Q22" s="35"/>
      <c r="R22" s="35"/>
      <c r="S22" s="7"/>
      <c r="T22" s="7"/>
      <c r="U22" s="7"/>
      <c r="V22" s="7"/>
      <c r="W22" s="2"/>
      <c r="X22" s="2"/>
      <c r="Y22" s="2"/>
    </row>
    <row r="23" spans="1:30" ht="15.75" thickBot="1" x14ac:dyDescent="0.3">
      <c r="A23" s="7"/>
      <c r="B23" s="111"/>
      <c r="C23" s="144" t="s">
        <v>54</v>
      </c>
      <c r="D23" s="145"/>
      <c r="E23" s="146"/>
      <c r="F23" s="147"/>
      <c r="G23" s="111"/>
      <c r="H23" s="135" t="s">
        <v>13</v>
      </c>
      <c r="I23" s="136"/>
      <c r="J23" s="130" t="s">
        <v>9</v>
      </c>
      <c r="K23" s="131"/>
      <c r="L23" s="35"/>
      <c r="M23" s="58" t="s">
        <v>21</v>
      </c>
      <c r="N23" s="161"/>
      <c r="O23" s="165" t="s">
        <v>9</v>
      </c>
      <c r="P23" s="7"/>
      <c r="Q23" s="7"/>
      <c r="R23" s="7"/>
      <c r="S23" s="7"/>
      <c r="T23" s="7"/>
      <c r="U23" s="7"/>
      <c r="V23" s="7"/>
      <c r="W23" s="2"/>
      <c r="X23" s="2"/>
      <c r="Y23" s="2"/>
    </row>
    <row r="24" spans="1:30" x14ac:dyDescent="0.25">
      <c r="A24" s="7"/>
      <c r="B24" s="111"/>
      <c r="C24" s="148" t="s">
        <v>55</v>
      </c>
      <c r="D24" s="149"/>
      <c r="E24" s="154"/>
      <c r="F24" s="157">
        <v>100</v>
      </c>
      <c r="G24" s="111"/>
      <c r="H24" s="124" t="s">
        <v>14</v>
      </c>
      <c r="I24" s="127"/>
      <c r="J24" s="121">
        <v>10</v>
      </c>
      <c r="K24" s="132"/>
      <c r="L24" s="35"/>
      <c r="M24" s="52" t="s">
        <v>22</v>
      </c>
      <c r="N24" s="162"/>
      <c r="O24" s="166">
        <v>10</v>
      </c>
      <c r="P24" s="7"/>
      <c r="Q24" s="7"/>
      <c r="R24" s="7"/>
      <c r="S24" s="7"/>
      <c r="T24" s="7"/>
      <c r="U24" s="7"/>
      <c r="V24" s="7"/>
      <c r="W24" s="2"/>
      <c r="X24" s="2"/>
      <c r="Y24" s="2"/>
    </row>
    <row r="25" spans="1:30" x14ac:dyDescent="0.25">
      <c r="A25" s="7"/>
      <c r="B25" s="111"/>
      <c r="C25" s="150" t="s">
        <v>58</v>
      </c>
      <c r="D25" s="151"/>
      <c r="E25" s="155"/>
      <c r="F25" s="158">
        <v>90</v>
      </c>
      <c r="G25" s="111"/>
      <c r="H25" s="125" t="s">
        <v>15</v>
      </c>
      <c r="I25" s="128"/>
      <c r="J25" s="122">
        <v>30</v>
      </c>
      <c r="K25" s="133"/>
      <c r="L25" s="35"/>
      <c r="M25" s="53" t="s">
        <v>23</v>
      </c>
      <c r="N25" s="163"/>
      <c r="O25" s="167">
        <v>30</v>
      </c>
      <c r="P25" s="7"/>
      <c r="Q25" s="7"/>
      <c r="R25" s="7"/>
      <c r="S25" s="7"/>
      <c r="T25" s="7"/>
      <c r="U25" s="7"/>
      <c r="V25" s="7"/>
      <c r="W25" s="2"/>
      <c r="X25" s="2"/>
      <c r="Y25" s="2"/>
    </row>
    <row r="26" spans="1:30" x14ac:dyDescent="0.25">
      <c r="A26" s="7"/>
      <c r="B26" s="111"/>
      <c r="C26" s="150" t="s">
        <v>59</v>
      </c>
      <c r="D26" s="151"/>
      <c r="E26" s="155"/>
      <c r="F26" s="158">
        <v>80</v>
      </c>
      <c r="G26" s="111"/>
      <c r="H26" s="125" t="s">
        <v>16</v>
      </c>
      <c r="I26" s="128"/>
      <c r="J26" s="122">
        <v>50</v>
      </c>
      <c r="K26" s="133"/>
      <c r="L26" s="35"/>
      <c r="M26" s="53" t="s">
        <v>24</v>
      </c>
      <c r="N26" s="163"/>
      <c r="O26" s="167">
        <v>50</v>
      </c>
      <c r="P26" s="7"/>
      <c r="Q26" s="7"/>
      <c r="R26" s="7"/>
      <c r="S26" s="7"/>
      <c r="T26" s="7"/>
      <c r="U26" s="7"/>
      <c r="V26" s="7"/>
      <c r="W26" s="2"/>
      <c r="X26" s="2"/>
      <c r="Y26" s="2"/>
    </row>
    <row r="27" spans="1:30" x14ac:dyDescent="0.25">
      <c r="A27" s="7"/>
      <c r="B27" s="111"/>
      <c r="C27" s="150" t="s">
        <v>60</v>
      </c>
      <c r="D27" s="151"/>
      <c r="E27" s="155"/>
      <c r="F27" s="159">
        <v>70</v>
      </c>
      <c r="G27" s="111"/>
      <c r="H27" s="125" t="s">
        <v>17</v>
      </c>
      <c r="I27" s="128"/>
      <c r="J27" s="122">
        <v>70</v>
      </c>
      <c r="K27" s="133"/>
      <c r="L27" s="35"/>
      <c r="M27" s="53" t="s">
        <v>25</v>
      </c>
      <c r="N27" s="163"/>
      <c r="O27" s="167">
        <v>70</v>
      </c>
      <c r="P27" s="7"/>
      <c r="Q27" s="7"/>
      <c r="R27" s="7"/>
      <c r="S27" s="7"/>
      <c r="T27" s="7"/>
      <c r="U27" s="7"/>
      <c r="V27" s="7"/>
      <c r="W27" s="2"/>
      <c r="X27" s="2"/>
      <c r="Y27" s="2"/>
    </row>
    <row r="28" spans="1:30" x14ac:dyDescent="0.25">
      <c r="A28" s="7"/>
      <c r="B28" s="111"/>
      <c r="C28" s="150" t="s">
        <v>61</v>
      </c>
      <c r="D28" s="151"/>
      <c r="E28" s="155"/>
      <c r="F28" s="158">
        <v>60</v>
      </c>
      <c r="G28" s="111"/>
      <c r="H28" s="125" t="s">
        <v>18</v>
      </c>
      <c r="I28" s="128"/>
      <c r="J28" s="122">
        <v>90</v>
      </c>
      <c r="K28" s="133"/>
      <c r="L28" s="35"/>
      <c r="M28" s="53" t="s">
        <v>27</v>
      </c>
      <c r="N28" s="163"/>
      <c r="O28" s="167">
        <v>90</v>
      </c>
      <c r="P28" s="7"/>
      <c r="Q28" s="7"/>
      <c r="R28" s="7"/>
      <c r="S28" s="7"/>
      <c r="T28" s="7"/>
      <c r="U28" s="7"/>
      <c r="V28" s="7"/>
      <c r="W28" s="2"/>
      <c r="X28" s="2"/>
      <c r="Y28" s="2"/>
    </row>
    <row r="29" spans="1:30" ht="15.75" thickBot="1" x14ac:dyDescent="0.3">
      <c r="A29" s="7"/>
      <c r="B29" s="111"/>
      <c r="C29" s="150" t="s">
        <v>62</v>
      </c>
      <c r="D29" s="151"/>
      <c r="E29" s="155"/>
      <c r="F29" s="158">
        <v>50</v>
      </c>
      <c r="G29" s="111"/>
      <c r="H29" s="126" t="s">
        <v>19</v>
      </c>
      <c r="I29" s="129"/>
      <c r="J29" s="123">
        <v>100</v>
      </c>
      <c r="K29" s="134"/>
      <c r="L29" s="35"/>
      <c r="M29" s="54" t="s">
        <v>28</v>
      </c>
      <c r="N29" s="164"/>
      <c r="O29" s="168">
        <v>100</v>
      </c>
      <c r="P29" s="7"/>
      <c r="Q29" s="7"/>
      <c r="R29" s="7"/>
      <c r="S29" s="7"/>
      <c r="T29" s="7"/>
      <c r="U29" s="7"/>
      <c r="V29" s="7"/>
      <c r="W29" s="2"/>
      <c r="X29" s="2"/>
      <c r="Y29" s="2"/>
    </row>
    <row r="30" spans="1:30" s="91" customFormat="1" x14ac:dyDescent="0.25">
      <c r="A30" s="115"/>
      <c r="B30" s="117"/>
      <c r="C30" s="150" t="s">
        <v>64</v>
      </c>
      <c r="D30" s="151"/>
      <c r="E30" s="155"/>
      <c r="F30" s="159">
        <v>40</v>
      </c>
      <c r="G30" s="117"/>
      <c r="H30" s="117"/>
      <c r="I30" s="117"/>
      <c r="J30" s="117"/>
      <c r="K30" s="117"/>
      <c r="L30" s="117"/>
      <c r="M30" s="115"/>
      <c r="N30" s="115"/>
      <c r="O30" s="115"/>
      <c r="P30" s="35"/>
      <c r="Q30" s="35"/>
      <c r="R30" s="35"/>
      <c r="S30" s="35"/>
      <c r="T30" s="35"/>
      <c r="U30" s="115"/>
      <c r="V30" s="115"/>
      <c r="W30" s="115"/>
      <c r="X30" s="115"/>
      <c r="Y30" s="116"/>
      <c r="Z30" s="116"/>
      <c r="AA30" s="116"/>
    </row>
    <row r="31" spans="1:30" s="91" customFormat="1" ht="15" customHeight="1" x14ac:dyDescent="0.25">
      <c r="A31" s="115"/>
      <c r="B31" s="118"/>
      <c r="C31" s="150" t="s">
        <v>63</v>
      </c>
      <c r="D31" s="151"/>
      <c r="E31" s="155"/>
      <c r="F31" s="158">
        <v>30</v>
      </c>
      <c r="G31" s="118"/>
      <c r="H31" s="118"/>
      <c r="I31" s="118"/>
      <c r="J31" s="118"/>
      <c r="K31" s="118"/>
      <c r="L31" s="115"/>
      <c r="M31" s="115"/>
      <c r="N31" s="115"/>
      <c r="O31" s="115"/>
      <c r="P31" s="115"/>
      <c r="Q31" s="115"/>
      <c r="R31" s="115"/>
      <c r="S31" s="35"/>
      <c r="T31" s="35"/>
      <c r="U31" s="35"/>
      <c r="V31" s="35"/>
      <c r="W31" s="35"/>
      <c r="X31" s="115"/>
      <c r="Y31" s="115"/>
      <c r="Z31" s="115"/>
      <c r="AA31" s="115"/>
      <c r="AB31" s="116"/>
      <c r="AC31" s="116"/>
      <c r="AD31" s="116"/>
    </row>
    <row r="32" spans="1:30" s="91" customFormat="1" x14ac:dyDescent="0.25">
      <c r="A32" s="115"/>
      <c r="B32" s="118"/>
      <c r="C32" s="150" t="s">
        <v>65</v>
      </c>
      <c r="D32" s="151"/>
      <c r="E32" s="155"/>
      <c r="F32" s="158">
        <v>20</v>
      </c>
      <c r="G32" s="118"/>
      <c r="H32" s="118"/>
      <c r="I32" s="118"/>
      <c r="J32" s="118"/>
      <c r="K32" s="118"/>
      <c r="L32" s="115"/>
      <c r="M32" s="115"/>
      <c r="N32" s="115"/>
      <c r="O32" s="115"/>
      <c r="P32" s="115"/>
      <c r="Q32" s="115"/>
      <c r="R32" s="115"/>
      <c r="S32" s="35"/>
      <c r="T32" s="35"/>
      <c r="U32" s="35"/>
      <c r="V32" s="35"/>
      <c r="W32" s="35"/>
      <c r="X32" s="115"/>
      <c r="Y32" s="115"/>
      <c r="Z32" s="115"/>
      <c r="AA32" s="115"/>
      <c r="AB32" s="116"/>
      <c r="AC32" s="116"/>
      <c r="AD32" s="116"/>
    </row>
    <row r="33" spans="1:30" s="91" customFormat="1" ht="15.75" thickBot="1" x14ac:dyDescent="0.3">
      <c r="A33" s="115"/>
      <c r="B33" s="118"/>
      <c r="C33" s="152" t="s">
        <v>66</v>
      </c>
      <c r="D33" s="153"/>
      <c r="E33" s="156"/>
      <c r="F33" s="160">
        <v>0</v>
      </c>
      <c r="G33" s="118"/>
      <c r="H33" s="118"/>
      <c r="I33" s="118"/>
      <c r="J33" s="118"/>
      <c r="K33" s="118"/>
      <c r="L33" s="115"/>
      <c r="M33" s="115"/>
      <c r="N33" s="115"/>
      <c r="O33" s="115"/>
      <c r="P33" s="115"/>
      <c r="Q33" s="115"/>
      <c r="R33" s="115"/>
      <c r="S33" s="35"/>
      <c r="T33" s="35"/>
      <c r="U33" s="35"/>
      <c r="V33" s="35"/>
      <c r="W33" s="35"/>
      <c r="X33" s="115"/>
      <c r="Y33" s="115"/>
      <c r="Z33" s="115"/>
      <c r="AA33" s="115"/>
      <c r="AB33" s="116"/>
      <c r="AC33" s="116"/>
      <c r="AD33" s="116"/>
    </row>
    <row r="34" spans="1:30" s="91" customFormat="1" x14ac:dyDescent="0.25">
      <c r="A34" s="115"/>
      <c r="B34" s="118"/>
      <c r="G34" s="118"/>
      <c r="H34" s="118"/>
      <c r="I34" s="118"/>
      <c r="J34" s="118"/>
      <c r="K34" s="118"/>
      <c r="L34" s="115"/>
      <c r="M34" s="115"/>
      <c r="N34" s="115"/>
      <c r="O34" s="115"/>
      <c r="P34" s="115"/>
      <c r="Q34" s="115"/>
      <c r="R34" s="115"/>
      <c r="S34" s="35"/>
      <c r="T34" s="35"/>
      <c r="U34" s="35"/>
      <c r="V34" s="35"/>
      <c r="W34" s="35"/>
      <c r="X34" s="115"/>
      <c r="Y34" s="115"/>
      <c r="Z34" s="115"/>
      <c r="AA34" s="115"/>
      <c r="AB34" s="116"/>
      <c r="AC34" s="116"/>
      <c r="AD34" s="116"/>
    </row>
    <row r="35" spans="1:30" s="91" customFormat="1" x14ac:dyDescent="0.25">
      <c r="A35" s="115"/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36"/>
      <c r="T35" s="36"/>
      <c r="U35" s="36"/>
      <c r="V35" s="36"/>
      <c r="W35" s="36"/>
      <c r="X35" s="115"/>
      <c r="Y35" s="115"/>
      <c r="Z35" s="115"/>
      <c r="AA35" s="115"/>
      <c r="AB35" s="116"/>
      <c r="AC35" s="116"/>
      <c r="AD35" s="116"/>
    </row>
    <row r="36" spans="1:30" s="91" customFormat="1" x14ac:dyDescent="0.25">
      <c r="A36" s="115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36"/>
      <c r="T36" s="36"/>
      <c r="U36" s="36"/>
      <c r="V36" s="36"/>
      <c r="W36" s="36"/>
      <c r="X36" s="115"/>
      <c r="Y36" s="115"/>
      <c r="Z36" s="115"/>
      <c r="AA36" s="115"/>
      <c r="AB36" s="116"/>
      <c r="AC36" s="116"/>
      <c r="AD36" s="116"/>
    </row>
    <row r="37" spans="1:30" s="91" customFormat="1" x14ac:dyDescent="0.25">
      <c r="A37" s="115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6"/>
      <c r="AC37" s="116"/>
      <c r="AD37" s="116"/>
    </row>
    <row r="38" spans="1:30" s="91" customFormat="1" x14ac:dyDescent="0.25">
      <c r="A38" s="115"/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6"/>
      <c r="AC38" s="116"/>
      <c r="AD38" s="116"/>
    </row>
    <row r="39" spans="1:30" s="91" customFormat="1" x14ac:dyDescent="0.25">
      <c r="A39" s="115"/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6"/>
      <c r="AC39" s="116"/>
      <c r="AD39" s="116"/>
    </row>
    <row r="40" spans="1:30" s="91" customFormat="1" x14ac:dyDescent="0.25">
      <c r="A40" s="115"/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6"/>
      <c r="AC40" s="116"/>
      <c r="AD40" s="116"/>
    </row>
    <row r="41" spans="1:30" s="91" customFormat="1" x14ac:dyDescent="0.25">
      <c r="A41" s="115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6"/>
      <c r="AC41" s="116"/>
      <c r="AD41" s="116"/>
    </row>
    <row r="42" spans="1:30" s="91" customFormat="1" x14ac:dyDescent="0.25">
      <c r="A42" s="115"/>
      <c r="B42" s="115"/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6"/>
      <c r="AC42" s="116"/>
      <c r="AD42" s="116"/>
    </row>
    <row r="43" spans="1:30" s="91" customFormat="1" x14ac:dyDescent="0.25">
      <c r="A43" s="115"/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6"/>
      <c r="AC43" s="116"/>
      <c r="AD43" s="116"/>
    </row>
    <row r="44" spans="1:30" s="91" customFormat="1" x14ac:dyDescent="0.25">
      <c r="A44" s="115"/>
      <c r="B44" s="115"/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6"/>
      <c r="AC44" s="116"/>
      <c r="AD44" s="116"/>
    </row>
    <row r="45" spans="1:30" s="91" customFormat="1" x14ac:dyDescent="0.25">
      <c r="A45" s="115"/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6"/>
      <c r="AC45" s="116"/>
      <c r="AD45" s="116"/>
    </row>
    <row r="46" spans="1:30" s="91" customFormat="1" x14ac:dyDescent="0.25">
      <c r="A46" s="116"/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</row>
    <row r="47" spans="1:30" s="91" customFormat="1" x14ac:dyDescent="0.25">
      <c r="A47" s="116"/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</row>
    <row r="48" spans="1:30" s="91" customFormat="1" x14ac:dyDescent="0.25">
      <c r="A48" s="116"/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</row>
    <row r="49" spans="1:30" s="91" customFormat="1" x14ac:dyDescent="0.25">
      <c r="A49" s="116"/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</row>
    <row r="50" spans="1:30" s="91" customFormat="1" x14ac:dyDescent="0.25">
      <c r="A50" s="116"/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</row>
    <row r="51" spans="1:30" s="91" customFormat="1" x14ac:dyDescent="0.25">
      <c r="A51" s="116"/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</row>
    <row r="52" spans="1:3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</sheetData>
  <mergeCells count="56">
    <mergeCell ref="H4:J4"/>
    <mergeCell ref="H23:I23"/>
    <mergeCell ref="H24:I24"/>
    <mergeCell ref="J23:K23"/>
    <mergeCell ref="J24:K24"/>
    <mergeCell ref="J26:K26"/>
    <mergeCell ref="J25:K25"/>
    <mergeCell ref="J27:K27"/>
    <mergeCell ref="J28:K28"/>
    <mergeCell ref="J29:K29"/>
    <mergeCell ref="H22:K22"/>
    <mergeCell ref="E5:E6"/>
    <mergeCell ref="I5:I6"/>
    <mergeCell ref="Q4:R4"/>
    <mergeCell ref="B5:B6"/>
    <mergeCell ref="C5:C6"/>
    <mergeCell ref="D5:D6"/>
    <mergeCell ref="C4:G4"/>
    <mergeCell ref="K4:M4"/>
    <mergeCell ref="N4:P4"/>
    <mergeCell ref="Q5:Q6"/>
    <mergeCell ref="R5:R6"/>
    <mergeCell ref="N5:N6"/>
    <mergeCell ref="O5:O6"/>
    <mergeCell ref="F5:F6"/>
    <mergeCell ref="H5:H6"/>
    <mergeCell ref="K5:K6"/>
    <mergeCell ref="L5:L6"/>
    <mergeCell ref="B19:I19"/>
    <mergeCell ref="S20:U20"/>
    <mergeCell ref="M23:N23"/>
    <mergeCell ref="C22:E22"/>
    <mergeCell ref="C23:E23"/>
    <mergeCell ref="H25:I25"/>
    <mergeCell ref="H26:I26"/>
    <mergeCell ref="H27:I27"/>
    <mergeCell ref="C24:E24"/>
    <mergeCell ref="C25:E25"/>
    <mergeCell ref="C26:E26"/>
    <mergeCell ref="C27:E27"/>
    <mergeCell ref="C21:D21"/>
    <mergeCell ref="C28:E28"/>
    <mergeCell ref="H28:I28"/>
    <mergeCell ref="H29:I29"/>
    <mergeCell ref="C29:E29"/>
    <mergeCell ref="C30:E30"/>
    <mergeCell ref="C31:E31"/>
    <mergeCell ref="C32:E32"/>
    <mergeCell ref="C33:E33"/>
    <mergeCell ref="M28:N28"/>
    <mergeCell ref="M29:N29"/>
    <mergeCell ref="M22:O22"/>
    <mergeCell ref="M24:N24"/>
    <mergeCell ref="M25:N25"/>
    <mergeCell ref="M26:N26"/>
    <mergeCell ref="M27:N27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56824-C2A0-4228-9965-5B30486CB19B}">
  <dimension ref="A1:Q69"/>
  <sheetViews>
    <sheetView workbookViewId="0">
      <selection activeCell="K22" sqref="K22"/>
    </sheetView>
  </sheetViews>
  <sheetFormatPr baseColWidth="10" defaultRowHeight="15" x14ac:dyDescent="0.25"/>
  <cols>
    <col min="1" max="1" width="19.140625" style="93" customWidth="1"/>
    <col min="2" max="2" width="28.28515625" style="97" bestFit="1" customWidth="1"/>
    <col min="3" max="16" width="11.42578125" style="93"/>
    <col min="17" max="17" width="11.42578125" style="97"/>
    <col min="18" max="16384" width="11.42578125" style="93"/>
  </cols>
  <sheetData>
    <row r="1" spans="1:17" x14ac:dyDescent="0.25">
      <c r="A1" s="92" t="s">
        <v>37</v>
      </c>
      <c r="B1" s="95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5" t="s">
        <v>9</v>
      </c>
    </row>
    <row r="2" spans="1:17" x14ac:dyDescent="0.25">
      <c r="A2" s="98" t="s">
        <v>32</v>
      </c>
      <c r="B2" s="99" t="s">
        <v>47</v>
      </c>
      <c r="C2" s="92"/>
      <c r="D2" s="92"/>
      <c r="E2" s="92"/>
      <c r="F2" s="92" t="s">
        <v>54</v>
      </c>
      <c r="G2" s="92"/>
      <c r="H2" s="92"/>
      <c r="I2" s="92"/>
      <c r="J2" s="92"/>
      <c r="K2" s="92"/>
      <c r="L2" s="92"/>
      <c r="M2" s="92"/>
      <c r="N2" s="92"/>
      <c r="O2" s="92"/>
      <c r="P2" s="92"/>
      <c r="Q2" s="95"/>
    </row>
    <row r="3" spans="1:17" x14ac:dyDescent="0.25">
      <c r="A3" s="100" t="s">
        <v>33</v>
      </c>
      <c r="B3" s="101"/>
      <c r="C3" s="92"/>
      <c r="D3" s="92"/>
      <c r="E3" s="106">
        <f>B3+B4</f>
        <v>0</v>
      </c>
      <c r="F3" s="92" t="s">
        <v>49</v>
      </c>
      <c r="G3" s="92"/>
      <c r="H3" s="92" t="s">
        <v>50</v>
      </c>
      <c r="I3" s="92">
        <f>E3/E4</f>
        <v>0</v>
      </c>
      <c r="J3" s="92" t="s">
        <v>51</v>
      </c>
      <c r="K3" s="92">
        <v>100</v>
      </c>
      <c r="L3" s="92" t="s">
        <v>50</v>
      </c>
      <c r="M3" s="108">
        <f>I3*K3</f>
        <v>0</v>
      </c>
      <c r="N3" s="92" t="s">
        <v>52</v>
      </c>
      <c r="O3" s="92" t="s">
        <v>53</v>
      </c>
      <c r="P3" s="92"/>
      <c r="Q3" s="95">
        <f>_xlfn.IFS(M3&gt;=90,100,M3&gt;=80,90,M3&gt;=70,80,M3&gt;=60,70,M3&gt;=50,60,M3&gt;=40,50,M3&gt;=30,40,M3&gt;=20,30,M3&gt;=10,20,M3&lt;10,0)</f>
        <v>0</v>
      </c>
    </row>
    <row r="4" spans="1:17" x14ac:dyDescent="0.25">
      <c r="A4" s="100" t="s">
        <v>34</v>
      </c>
      <c r="B4" s="101"/>
      <c r="C4" s="92"/>
      <c r="D4" s="92"/>
      <c r="E4" s="92">
        <v>21.5</v>
      </c>
      <c r="F4" s="92" t="s">
        <v>48</v>
      </c>
      <c r="G4" s="92"/>
      <c r="H4" s="92"/>
      <c r="I4" s="92"/>
      <c r="J4" s="92"/>
      <c r="K4" s="92"/>
      <c r="L4" s="92"/>
      <c r="M4" s="92"/>
      <c r="N4" s="92"/>
      <c r="O4" s="92"/>
      <c r="P4" s="92"/>
      <c r="Q4" s="95"/>
    </row>
    <row r="5" spans="1:17" x14ac:dyDescent="0.25">
      <c r="A5" s="100" t="s">
        <v>35</v>
      </c>
      <c r="B5" s="101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5"/>
    </row>
    <row r="6" spans="1:17" x14ac:dyDescent="0.25">
      <c r="A6" s="98" t="s">
        <v>36</v>
      </c>
      <c r="B6" s="99">
        <f>IF(SUM(B3:B5)&gt;21.5,"Fehler: Stunden &gt; 21,5 Stunden", SUM(B3:B5))</f>
        <v>0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5"/>
    </row>
    <row r="8" spans="1:17" x14ac:dyDescent="0.25">
      <c r="A8" s="94" t="s">
        <v>38</v>
      </c>
      <c r="B8" s="96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6" t="s">
        <v>9</v>
      </c>
    </row>
    <row r="9" spans="1:17" x14ac:dyDescent="0.25">
      <c r="A9" s="102" t="s">
        <v>32</v>
      </c>
      <c r="B9" s="103" t="s">
        <v>47</v>
      </c>
      <c r="C9" s="94"/>
      <c r="D9" s="94"/>
      <c r="E9" s="94"/>
      <c r="F9" s="94" t="s">
        <v>54</v>
      </c>
      <c r="G9" s="94"/>
      <c r="H9" s="94"/>
      <c r="I9" s="94"/>
      <c r="J9" s="94"/>
      <c r="K9" s="94"/>
      <c r="L9" s="94"/>
      <c r="M9" s="94"/>
      <c r="N9" s="94"/>
      <c r="O9" s="94"/>
      <c r="P9" s="94"/>
      <c r="Q9" s="96"/>
    </row>
    <row r="10" spans="1:17" x14ac:dyDescent="0.25">
      <c r="A10" s="104" t="s">
        <v>33</v>
      </c>
      <c r="B10" s="105"/>
      <c r="C10" s="94"/>
      <c r="D10" s="94"/>
      <c r="E10" s="107">
        <f>B10+B11</f>
        <v>0</v>
      </c>
      <c r="F10" s="94" t="s">
        <v>49</v>
      </c>
      <c r="G10" s="94"/>
      <c r="H10" s="94" t="s">
        <v>50</v>
      </c>
      <c r="I10" s="94">
        <f>E10/E11</f>
        <v>0</v>
      </c>
      <c r="J10" s="94" t="s">
        <v>51</v>
      </c>
      <c r="K10" s="94">
        <v>100</v>
      </c>
      <c r="L10" s="94" t="s">
        <v>50</v>
      </c>
      <c r="M10" s="109">
        <f>I10*K10</f>
        <v>0</v>
      </c>
      <c r="N10" s="94" t="s">
        <v>52</v>
      </c>
      <c r="O10" s="94" t="s">
        <v>53</v>
      </c>
      <c r="P10" s="94"/>
      <c r="Q10" s="96">
        <f>_xlfn.IFS(M10&gt;=90,100,M10&gt;=80,90,M10&gt;=70,80,M10&gt;=60,70,M10&gt;=50,60,M10&gt;=40,50,M10&gt;=30,40,M10&gt;=20,30,M10&gt;=10,20,M10&lt;10,0)</f>
        <v>0</v>
      </c>
    </row>
    <row r="11" spans="1:17" x14ac:dyDescent="0.25">
      <c r="A11" s="104" t="s">
        <v>34</v>
      </c>
      <c r="B11" s="105"/>
      <c r="C11" s="94"/>
      <c r="D11" s="94"/>
      <c r="E11" s="94">
        <v>21.5</v>
      </c>
      <c r="F11" s="94" t="s">
        <v>48</v>
      </c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6"/>
    </row>
    <row r="12" spans="1:17" x14ac:dyDescent="0.25">
      <c r="A12" s="104" t="s">
        <v>35</v>
      </c>
      <c r="B12" s="105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6"/>
    </row>
    <row r="13" spans="1:17" x14ac:dyDescent="0.25">
      <c r="A13" s="102" t="s">
        <v>36</v>
      </c>
      <c r="B13" s="103">
        <f>IF(SUM(B10:B12)&gt;21.5,"Fehler: Stunden &gt; 21,5 Stunden", SUM(B10:B12))</f>
        <v>0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6"/>
    </row>
    <row r="15" spans="1:17" x14ac:dyDescent="0.25">
      <c r="A15" s="92" t="s">
        <v>39</v>
      </c>
      <c r="B15" s="95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5" t="s">
        <v>9</v>
      </c>
    </row>
    <row r="16" spans="1:17" x14ac:dyDescent="0.25">
      <c r="A16" s="98" t="s">
        <v>32</v>
      </c>
      <c r="B16" s="99" t="s">
        <v>47</v>
      </c>
      <c r="C16" s="92"/>
      <c r="D16" s="92"/>
      <c r="E16" s="92"/>
      <c r="F16" s="92" t="s">
        <v>54</v>
      </c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5"/>
    </row>
    <row r="17" spans="1:17" x14ac:dyDescent="0.25">
      <c r="A17" s="100" t="s">
        <v>33</v>
      </c>
      <c r="B17" s="101"/>
      <c r="C17" s="92"/>
      <c r="D17" s="92"/>
      <c r="E17" s="106">
        <f>B17+B18</f>
        <v>0</v>
      </c>
      <c r="F17" s="92" t="s">
        <v>49</v>
      </c>
      <c r="G17" s="92"/>
      <c r="H17" s="92" t="s">
        <v>50</v>
      </c>
      <c r="I17" s="92">
        <f>E17/E18</f>
        <v>0</v>
      </c>
      <c r="J17" s="92" t="s">
        <v>51</v>
      </c>
      <c r="K17" s="92">
        <v>100</v>
      </c>
      <c r="L17" s="92" t="s">
        <v>50</v>
      </c>
      <c r="M17" s="108">
        <f>I17*K17</f>
        <v>0</v>
      </c>
      <c r="N17" s="92" t="s">
        <v>52</v>
      </c>
      <c r="O17" s="92" t="s">
        <v>53</v>
      </c>
      <c r="P17" s="92"/>
      <c r="Q17" s="95">
        <f>_xlfn.IFS(M17&gt;=90,100,M17&gt;=80,90,M17&gt;=70,80,M17&gt;=60,70,M17&gt;=50,60,M17&gt;=40,50,M17&gt;=30,40,M17&gt;=20,30,M17&gt;=10,20,M17&lt;10,0)</f>
        <v>0</v>
      </c>
    </row>
    <row r="18" spans="1:17" x14ac:dyDescent="0.25">
      <c r="A18" s="100" t="s">
        <v>34</v>
      </c>
      <c r="B18" s="101"/>
      <c r="C18" s="92"/>
      <c r="D18" s="92"/>
      <c r="E18" s="92">
        <v>21.5</v>
      </c>
      <c r="F18" s="92" t="s">
        <v>48</v>
      </c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5"/>
    </row>
    <row r="19" spans="1:17" x14ac:dyDescent="0.25">
      <c r="A19" s="100" t="s">
        <v>35</v>
      </c>
      <c r="B19" s="101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5"/>
    </row>
    <row r="20" spans="1:17" x14ac:dyDescent="0.25">
      <c r="A20" s="98" t="s">
        <v>36</v>
      </c>
      <c r="B20" s="99">
        <f>IF(SUM(B17:B19)&gt;21.5,"Fehler: Stunden &gt; 21,5 Stunden", SUM(B17:B19))</f>
        <v>0</v>
      </c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5"/>
    </row>
    <row r="22" spans="1:17" x14ac:dyDescent="0.25">
      <c r="A22" s="94" t="s">
        <v>40</v>
      </c>
      <c r="B22" s="96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6" t="s">
        <v>9</v>
      </c>
    </row>
    <row r="23" spans="1:17" x14ac:dyDescent="0.25">
      <c r="A23" s="102" t="s">
        <v>32</v>
      </c>
      <c r="B23" s="103" t="s">
        <v>47</v>
      </c>
      <c r="C23" s="94"/>
      <c r="D23" s="94"/>
      <c r="E23" s="94"/>
      <c r="F23" s="94" t="s">
        <v>54</v>
      </c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6"/>
    </row>
    <row r="24" spans="1:17" x14ac:dyDescent="0.25">
      <c r="A24" s="104" t="s">
        <v>33</v>
      </c>
      <c r="B24" s="105"/>
      <c r="C24" s="94"/>
      <c r="D24" s="94"/>
      <c r="E24" s="107">
        <f>B24+B25</f>
        <v>0</v>
      </c>
      <c r="F24" s="94" t="s">
        <v>49</v>
      </c>
      <c r="G24" s="94"/>
      <c r="H24" s="94" t="s">
        <v>50</v>
      </c>
      <c r="I24" s="94">
        <f>E24/E25</f>
        <v>0</v>
      </c>
      <c r="J24" s="94" t="s">
        <v>51</v>
      </c>
      <c r="K24" s="94">
        <v>100</v>
      </c>
      <c r="L24" s="94" t="s">
        <v>50</v>
      </c>
      <c r="M24" s="109">
        <f>I24*K24</f>
        <v>0</v>
      </c>
      <c r="N24" s="94" t="s">
        <v>52</v>
      </c>
      <c r="O24" s="94" t="s">
        <v>53</v>
      </c>
      <c r="P24" s="94"/>
      <c r="Q24" s="96">
        <f>_xlfn.IFS(M24&gt;=90,100,M24&gt;=80,90,M24&gt;=70,80,M24&gt;=60,70,M24&gt;=50,60,M24&gt;=40,50,M24&gt;=30,40,M24&gt;=20,30,M24&gt;=10,20,M24&lt;10,0)</f>
        <v>0</v>
      </c>
    </row>
    <row r="25" spans="1:17" x14ac:dyDescent="0.25">
      <c r="A25" s="104" t="s">
        <v>34</v>
      </c>
      <c r="B25" s="105"/>
      <c r="C25" s="94"/>
      <c r="D25" s="94"/>
      <c r="E25" s="94">
        <v>21.5</v>
      </c>
      <c r="F25" s="94" t="s">
        <v>48</v>
      </c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6"/>
    </row>
    <row r="26" spans="1:17" x14ac:dyDescent="0.25">
      <c r="A26" s="104" t="s">
        <v>35</v>
      </c>
      <c r="B26" s="105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6"/>
    </row>
    <row r="27" spans="1:17" x14ac:dyDescent="0.25">
      <c r="A27" s="102" t="s">
        <v>36</v>
      </c>
      <c r="B27" s="103">
        <f>IF(SUM(B24:B26)&gt;21.5,"Fehler: Stunden &gt; 21,5 Stunden", SUM(B24:B26))</f>
        <v>0</v>
      </c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6"/>
    </row>
    <row r="29" spans="1:17" x14ac:dyDescent="0.25">
      <c r="A29" s="92" t="s">
        <v>41</v>
      </c>
      <c r="B29" s="95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5" t="s">
        <v>9</v>
      </c>
    </row>
    <row r="30" spans="1:17" x14ac:dyDescent="0.25">
      <c r="A30" s="98" t="s">
        <v>32</v>
      </c>
      <c r="B30" s="99" t="s">
        <v>47</v>
      </c>
      <c r="C30" s="92"/>
      <c r="D30" s="92"/>
      <c r="E30" s="92"/>
      <c r="F30" s="92" t="s">
        <v>54</v>
      </c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5"/>
    </row>
    <row r="31" spans="1:17" x14ac:dyDescent="0.25">
      <c r="A31" s="100" t="s">
        <v>33</v>
      </c>
      <c r="B31" s="101"/>
      <c r="C31" s="92"/>
      <c r="D31" s="92"/>
      <c r="E31" s="106">
        <f>B31+B32</f>
        <v>0</v>
      </c>
      <c r="F31" s="92" t="s">
        <v>49</v>
      </c>
      <c r="G31" s="92"/>
      <c r="H31" s="92" t="s">
        <v>50</v>
      </c>
      <c r="I31" s="92">
        <f>E31/E32</f>
        <v>0</v>
      </c>
      <c r="J31" s="92" t="s">
        <v>51</v>
      </c>
      <c r="K31" s="92">
        <v>100</v>
      </c>
      <c r="L31" s="92" t="s">
        <v>50</v>
      </c>
      <c r="M31" s="108">
        <f>I31*K31</f>
        <v>0</v>
      </c>
      <c r="N31" s="92" t="s">
        <v>52</v>
      </c>
      <c r="O31" s="92" t="s">
        <v>53</v>
      </c>
      <c r="P31" s="92"/>
      <c r="Q31" s="95">
        <f>_xlfn.IFS(M31&gt;=90,100,M31&gt;=80,90,M31&gt;=70,80,M31&gt;=60,70,M31&gt;=50,60,M31&gt;=40,50,M31&gt;=30,40,M31&gt;=20,30,M31&gt;=10,20,M31&lt;10,0)</f>
        <v>0</v>
      </c>
    </row>
    <row r="32" spans="1:17" x14ac:dyDescent="0.25">
      <c r="A32" s="100" t="s">
        <v>34</v>
      </c>
      <c r="B32" s="101"/>
      <c r="C32" s="92"/>
      <c r="D32" s="92"/>
      <c r="E32" s="92">
        <v>21.5</v>
      </c>
      <c r="F32" s="92" t="s">
        <v>48</v>
      </c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5"/>
    </row>
    <row r="33" spans="1:17" x14ac:dyDescent="0.25">
      <c r="A33" s="100" t="s">
        <v>35</v>
      </c>
      <c r="B33" s="101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5"/>
    </row>
    <row r="34" spans="1:17" x14ac:dyDescent="0.25">
      <c r="A34" s="98" t="s">
        <v>36</v>
      </c>
      <c r="B34" s="99">
        <f>IF(SUM(B31:B33)&gt;21.5,"Fehler: Stunden &gt; 21,5 Stunden", SUM(B31:B33))</f>
        <v>0</v>
      </c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5"/>
    </row>
    <row r="36" spans="1:17" x14ac:dyDescent="0.25">
      <c r="A36" s="94" t="s">
        <v>42</v>
      </c>
      <c r="B36" s="9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6" t="s">
        <v>9</v>
      </c>
    </row>
    <row r="37" spans="1:17" x14ac:dyDescent="0.25">
      <c r="A37" s="102" t="s">
        <v>32</v>
      </c>
      <c r="B37" s="103" t="s">
        <v>47</v>
      </c>
      <c r="C37" s="94"/>
      <c r="D37" s="94"/>
      <c r="E37" s="94"/>
      <c r="F37" s="94" t="s">
        <v>54</v>
      </c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6"/>
    </row>
    <row r="38" spans="1:17" x14ac:dyDescent="0.25">
      <c r="A38" s="104" t="s">
        <v>33</v>
      </c>
      <c r="B38" s="105"/>
      <c r="C38" s="94"/>
      <c r="D38" s="94"/>
      <c r="E38" s="107">
        <f>B38+B39</f>
        <v>0</v>
      </c>
      <c r="F38" s="94" t="s">
        <v>49</v>
      </c>
      <c r="G38" s="94"/>
      <c r="H38" s="94" t="s">
        <v>50</v>
      </c>
      <c r="I38" s="94">
        <f>E38/E39</f>
        <v>0</v>
      </c>
      <c r="J38" s="94" t="s">
        <v>51</v>
      </c>
      <c r="K38" s="94">
        <v>100</v>
      </c>
      <c r="L38" s="94" t="s">
        <v>50</v>
      </c>
      <c r="M38" s="109">
        <f>I38*K38</f>
        <v>0</v>
      </c>
      <c r="N38" s="94" t="s">
        <v>52</v>
      </c>
      <c r="O38" s="94" t="s">
        <v>53</v>
      </c>
      <c r="P38" s="94"/>
      <c r="Q38" s="96">
        <f>_xlfn.IFS(M38&gt;=90,100,M38&gt;=80,90,M38&gt;=70,80,M38&gt;=60,70,M38&gt;=50,60,M38&gt;=40,50,M38&gt;=30,40,M38&gt;=20,30,M38&gt;=10,20,M38&lt;10,0)</f>
        <v>0</v>
      </c>
    </row>
    <row r="39" spans="1:17" x14ac:dyDescent="0.25">
      <c r="A39" s="104" t="s">
        <v>34</v>
      </c>
      <c r="B39" s="105"/>
      <c r="C39" s="94"/>
      <c r="D39" s="94"/>
      <c r="E39" s="94">
        <v>21.5</v>
      </c>
      <c r="F39" s="94" t="s">
        <v>48</v>
      </c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6"/>
    </row>
    <row r="40" spans="1:17" x14ac:dyDescent="0.25">
      <c r="A40" s="104" t="s">
        <v>35</v>
      </c>
      <c r="B40" s="105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6"/>
    </row>
    <row r="41" spans="1:17" x14ac:dyDescent="0.25">
      <c r="A41" s="102" t="s">
        <v>36</v>
      </c>
      <c r="B41" s="103">
        <f>IF(SUM(B38:B40)&gt;21.5,"Fehler: Stunden &gt; 21,5 Stunden", SUM(B38:B40))</f>
        <v>0</v>
      </c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6"/>
    </row>
    <row r="43" spans="1:17" x14ac:dyDescent="0.25">
      <c r="A43" s="92" t="s">
        <v>43</v>
      </c>
      <c r="B43" s="95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5" t="s">
        <v>9</v>
      </c>
    </row>
    <row r="44" spans="1:17" x14ac:dyDescent="0.25">
      <c r="A44" s="98" t="s">
        <v>32</v>
      </c>
      <c r="B44" s="99" t="s">
        <v>47</v>
      </c>
      <c r="C44" s="92"/>
      <c r="D44" s="92"/>
      <c r="E44" s="92"/>
      <c r="F44" s="92" t="s">
        <v>54</v>
      </c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5"/>
    </row>
    <row r="45" spans="1:17" x14ac:dyDescent="0.25">
      <c r="A45" s="100" t="s">
        <v>33</v>
      </c>
      <c r="B45" s="101"/>
      <c r="C45" s="92"/>
      <c r="D45" s="92"/>
      <c r="E45" s="106">
        <f>B45+B46</f>
        <v>0</v>
      </c>
      <c r="F45" s="92" t="s">
        <v>49</v>
      </c>
      <c r="G45" s="92"/>
      <c r="H45" s="92" t="s">
        <v>50</v>
      </c>
      <c r="I45" s="92">
        <f>E45/E46</f>
        <v>0</v>
      </c>
      <c r="J45" s="92" t="s">
        <v>51</v>
      </c>
      <c r="K45" s="92">
        <v>100</v>
      </c>
      <c r="L45" s="92" t="s">
        <v>50</v>
      </c>
      <c r="M45" s="108">
        <f>I45*K45</f>
        <v>0</v>
      </c>
      <c r="N45" s="92" t="s">
        <v>52</v>
      </c>
      <c r="O45" s="92" t="s">
        <v>53</v>
      </c>
      <c r="P45" s="92"/>
      <c r="Q45" s="95">
        <f>_xlfn.IFS(M45&gt;=90,100,M45&gt;=80,90,M45&gt;=70,80,M45&gt;=60,70,M45&gt;=50,60,M45&gt;=40,50,M45&gt;=30,40,M45&gt;=20,30,M45&gt;=10,20,M45&lt;10,0)</f>
        <v>0</v>
      </c>
    </row>
    <row r="46" spans="1:17" x14ac:dyDescent="0.25">
      <c r="A46" s="100" t="s">
        <v>34</v>
      </c>
      <c r="B46" s="101"/>
      <c r="C46" s="92"/>
      <c r="D46" s="92"/>
      <c r="E46" s="92">
        <v>21.5</v>
      </c>
      <c r="F46" s="92" t="s">
        <v>48</v>
      </c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5"/>
    </row>
    <row r="47" spans="1:17" x14ac:dyDescent="0.25">
      <c r="A47" s="100" t="s">
        <v>35</v>
      </c>
      <c r="B47" s="101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5"/>
    </row>
    <row r="48" spans="1:17" x14ac:dyDescent="0.25">
      <c r="A48" s="98" t="s">
        <v>36</v>
      </c>
      <c r="B48" s="99">
        <f>IF(SUM(B45:B47)&gt;21.5,"Fehler: Stunden &gt; 21,5 Stunden", SUM(B45:B47))</f>
        <v>0</v>
      </c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5"/>
    </row>
    <row r="50" spans="1:17" x14ac:dyDescent="0.25">
      <c r="A50" s="94" t="s">
        <v>44</v>
      </c>
      <c r="B50" s="9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6" t="s">
        <v>9</v>
      </c>
    </row>
    <row r="51" spans="1:17" x14ac:dyDescent="0.25">
      <c r="A51" s="102" t="s">
        <v>32</v>
      </c>
      <c r="B51" s="103" t="s">
        <v>47</v>
      </c>
      <c r="C51" s="94"/>
      <c r="D51" s="94"/>
      <c r="E51" s="94"/>
      <c r="F51" s="94" t="s">
        <v>54</v>
      </c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6"/>
    </row>
    <row r="52" spans="1:17" x14ac:dyDescent="0.25">
      <c r="A52" s="104" t="s">
        <v>33</v>
      </c>
      <c r="B52" s="105"/>
      <c r="C52" s="94"/>
      <c r="D52" s="94"/>
      <c r="E52" s="107">
        <f>B52+B53</f>
        <v>0</v>
      </c>
      <c r="F52" s="94" t="s">
        <v>49</v>
      </c>
      <c r="G52" s="94"/>
      <c r="H52" s="94" t="s">
        <v>50</v>
      </c>
      <c r="I52" s="94">
        <f>E52/E53</f>
        <v>0</v>
      </c>
      <c r="J52" s="94" t="s">
        <v>51</v>
      </c>
      <c r="K52" s="94">
        <v>100</v>
      </c>
      <c r="L52" s="94" t="s">
        <v>50</v>
      </c>
      <c r="M52" s="109">
        <f>I52*K52</f>
        <v>0</v>
      </c>
      <c r="N52" s="94" t="s">
        <v>52</v>
      </c>
      <c r="O52" s="94" t="s">
        <v>53</v>
      </c>
      <c r="P52" s="94"/>
      <c r="Q52" s="96">
        <f>_xlfn.IFS(M52&gt;=90,100,M52&gt;=80,90,M52&gt;=70,80,M52&gt;=60,70,M52&gt;=50,60,M52&gt;=40,50,M52&gt;=30,40,M52&gt;=20,30,M52&gt;=10,20,M52&lt;10,0)</f>
        <v>0</v>
      </c>
    </row>
    <row r="53" spans="1:17" x14ac:dyDescent="0.25">
      <c r="A53" s="104" t="s">
        <v>34</v>
      </c>
      <c r="B53" s="105"/>
      <c r="C53" s="94"/>
      <c r="D53" s="94"/>
      <c r="E53" s="94">
        <v>21.5</v>
      </c>
      <c r="F53" s="94" t="s">
        <v>48</v>
      </c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6"/>
    </row>
    <row r="54" spans="1:17" x14ac:dyDescent="0.25">
      <c r="A54" s="104" t="s">
        <v>35</v>
      </c>
      <c r="B54" s="105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6"/>
    </row>
    <row r="55" spans="1:17" x14ac:dyDescent="0.25">
      <c r="A55" s="102" t="s">
        <v>36</v>
      </c>
      <c r="B55" s="103">
        <f>IF(SUM(B52:B54)&gt;21.5,"Fehler: Stunden &gt; 21,5 Stunden", SUM(B52:B54))</f>
        <v>0</v>
      </c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6"/>
    </row>
    <row r="57" spans="1:17" x14ac:dyDescent="0.25">
      <c r="A57" s="92" t="s">
        <v>45</v>
      </c>
      <c r="B57" s="95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5" t="s">
        <v>9</v>
      </c>
    </row>
    <row r="58" spans="1:17" x14ac:dyDescent="0.25">
      <c r="A58" s="98" t="s">
        <v>32</v>
      </c>
      <c r="B58" s="99" t="s">
        <v>47</v>
      </c>
      <c r="C58" s="92"/>
      <c r="D58" s="92"/>
      <c r="E58" s="92"/>
      <c r="F58" s="92" t="s">
        <v>54</v>
      </c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5"/>
    </row>
    <row r="59" spans="1:17" x14ac:dyDescent="0.25">
      <c r="A59" s="100" t="s">
        <v>33</v>
      </c>
      <c r="B59" s="101"/>
      <c r="C59" s="92"/>
      <c r="D59" s="92"/>
      <c r="E59" s="106">
        <f>B59+B60</f>
        <v>0</v>
      </c>
      <c r="F59" s="92" t="s">
        <v>49</v>
      </c>
      <c r="G59" s="92"/>
      <c r="H59" s="92" t="s">
        <v>50</v>
      </c>
      <c r="I59" s="92">
        <f>E59/E60</f>
        <v>0</v>
      </c>
      <c r="J59" s="92" t="s">
        <v>51</v>
      </c>
      <c r="K59" s="92">
        <v>100</v>
      </c>
      <c r="L59" s="92" t="s">
        <v>50</v>
      </c>
      <c r="M59" s="108">
        <f>I59*K59</f>
        <v>0</v>
      </c>
      <c r="N59" s="92" t="s">
        <v>52</v>
      </c>
      <c r="O59" s="92" t="s">
        <v>53</v>
      </c>
      <c r="P59" s="92"/>
      <c r="Q59" s="95">
        <f>_xlfn.IFS(M59&gt;=90,100,M59&gt;=80,90,M59&gt;=70,80,M59&gt;=60,70,M59&gt;=50,60,M59&gt;=40,50,M59&gt;=30,40,M59&gt;=20,30,M59&gt;=10,20,M59&lt;10,0)</f>
        <v>0</v>
      </c>
    </row>
    <row r="60" spans="1:17" x14ac:dyDescent="0.25">
      <c r="A60" s="100" t="s">
        <v>34</v>
      </c>
      <c r="B60" s="101"/>
      <c r="C60" s="92"/>
      <c r="D60" s="92"/>
      <c r="E60" s="92">
        <v>21.5</v>
      </c>
      <c r="F60" s="92" t="s">
        <v>48</v>
      </c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5"/>
    </row>
    <row r="61" spans="1:17" x14ac:dyDescent="0.25">
      <c r="A61" s="100" t="s">
        <v>35</v>
      </c>
      <c r="B61" s="101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5"/>
    </row>
    <row r="62" spans="1:17" x14ac:dyDescent="0.25">
      <c r="A62" s="98" t="s">
        <v>36</v>
      </c>
      <c r="B62" s="99">
        <f>IF(SUM(B59:B61)&gt;21.5,"Fehler: Stunden &gt; 21,5 Stunden", SUM(B59:B61))</f>
        <v>0</v>
      </c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5"/>
    </row>
    <row r="64" spans="1:17" x14ac:dyDescent="0.25">
      <c r="A64" s="94" t="s">
        <v>46</v>
      </c>
      <c r="B64" s="9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6" t="s">
        <v>9</v>
      </c>
    </row>
    <row r="65" spans="1:17" x14ac:dyDescent="0.25">
      <c r="A65" s="102" t="s">
        <v>32</v>
      </c>
      <c r="B65" s="103" t="s">
        <v>47</v>
      </c>
      <c r="C65" s="94"/>
      <c r="D65" s="94"/>
      <c r="E65" s="94"/>
      <c r="F65" s="94" t="s">
        <v>54</v>
      </c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6"/>
    </row>
    <row r="66" spans="1:17" x14ac:dyDescent="0.25">
      <c r="A66" s="104" t="s">
        <v>33</v>
      </c>
      <c r="B66" s="105"/>
      <c r="C66" s="94"/>
      <c r="D66" s="94"/>
      <c r="E66" s="107">
        <f>B66+B67</f>
        <v>0</v>
      </c>
      <c r="F66" s="94" t="s">
        <v>49</v>
      </c>
      <c r="G66" s="94"/>
      <c r="H66" s="94" t="s">
        <v>50</v>
      </c>
      <c r="I66" s="94">
        <f>E66/E67</f>
        <v>0</v>
      </c>
      <c r="J66" s="94" t="s">
        <v>51</v>
      </c>
      <c r="K66" s="94">
        <v>100</v>
      </c>
      <c r="L66" s="94" t="s">
        <v>50</v>
      </c>
      <c r="M66" s="109">
        <f>I66*K66</f>
        <v>0</v>
      </c>
      <c r="N66" s="94" t="s">
        <v>52</v>
      </c>
      <c r="O66" s="94" t="s">
        <v>53</v>
      </c>
      <c r="P66" s="94"/>
      <c r="Q66" s="96">
        <f>_xlfn.IFS(M66&gt;=90,100,M66&gt;=80,90,M66&gt;=70,80,M66&gt;=60,70,M66&gt;=50,60,M66&gt;=40,50,M66&gt;=30,40,M66&gt;=20,30,M66&gt;=10,20,M66&lt;10,0)</f>
        <v>0</v>
      </c>
    </row>
    <row r="67" spans="1:17" x14ac:dyDescent="0.25">
      <c r="A67" s="104" t="s">
        <v>34</v>
      </c>
      <c r="B67" s="105"/>
      <c r="C67" s="94"/>
      <c r="D67" s="94"/>
      <c r="E67" s="94">
        <v>21.5</v>
      </c>
      <c r="F67" s="94" t="s">
        <v>48</v>
      </c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6"/>
    </row>
    <row r="68" spans="1:17" x14ac:dyDescent="0.25">
      <c r="A68" s="104" t="s">
        <v>35</v>
      </c>
      <c r="B68" s="105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6"/>
    </row>
    <row r="69" spans="1:17" x14ac:dyDescent="0.25">
      <c r="A69" s="102" t="s">
        <v>36</v>
      </c>
      <c r="B69" s="103">
        <f>IF(SUM(B66:B68)&gt;21.5,"Fehler: Stunden &gt; 21,5 Stunden", SUM(B66:B68))</f>
        <v>0</v>
      </c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GU Gadebusch</vt:lpstr>
      <vt:lpstr>Berechung Personaleinsatz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Möller, Hartmut</dc:creator>
  <cp:lastModifiedBy>SYSTEM</cp:lastModifiedBy>
  <cp:lastPrinted>2026-07-24T08:19:43Z</cp:lastPrinted>
  <dcterms:created xsi:type="dcterms:W3CDTF">2020-09-11T09:26:03Z</dcterms:created>
  <dcterms:modified xsi:type="dcterms:W3CDTF">2026-07-24T08:54:27Z</dcterms:modified>
</cp:coreProperties>
</file>